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 tabRatio="608"/>
  </bookViews>
  <sheets>
    <sheet name="総合順位" sheetId="1" r:id="rId1"/>
    <sheet name="Ａコート" sheetId="2" r:id="rId2"/>
    <sheet name="Ｂコート" sheetId="3" r:id="rId3"/>
    <sheet name="Ｃコート" sheetId="4" r:id="rId4"/>
    <sheet name="Ｄコート" sheetId="5" r:id="rId5"/>
    <sheet name="Ｅコート" sheetId="6" r:id="rId6"/>
    <sheet name="Ｆコート" sheetId="7" r:id="rId7"/>
    <sheet name="Ｇコート" sheetId="8" r:id="rId8"/>
    <sheet name="Ｈコート" sheetId="9" r:id="rId9"/>
    <sheet name="Ｉコート" sheetId="10" r:id="rId10"/>
    <sheet name="Ｊコート" sheetId="11" r:id="rId11"/>
    <sheet name="Ｋコート" sheetId="12" r:id="rId12"/>
    <sheet name="Ｌコート" sheetId="13" r:id="rId13"/>
  </sheets>
  <calcPr calcId="145621"/>
</workbook>
</file>

<file path=xl/calcChain.xml><?xml version="1.0" encoding="utf-8"?>
<calcChain xmlns="http://schemas.openxmlformats.org/spreadsheetml/2006/main">
  <c r="AC25" i="11" l="1"/>
  <c r="T24" i="11"/>
  <c r="R24" i="11"/>
  <c r="O24" i="11"/>
  <c r="M24" i="11"/>
  <c r="J24" i="11"/>
  <c r="H24" i="11"/>
  <c r="E24" i="11"/>
  <c r="C24" i="11"/>
  <c r="T23" i="11"/>
  <c r="R23" i="11"/>
  <c r="O23" i="11"/>
  <c r="M23" i="11"/>
  <c r="J23" i="11"/>
  <c r="H23" i="11"/>
  <c r="E23" i="11"/>
  <c r="C23" i="11"/>
  <c r="Z22" i="11"/>
  <c r="V22" i="11"/>
  <c r="T22" i="11"/>
  <c r="R22" i="11"/>
  <c r="Q22" i="11" s="1"/>
  <c r="O22" i="11"/>
  <c r="M22" i="11"/>
  <c r="J22" i="11"/>
  <c r="H22" i="11"/>
  <c r="G22" i="11" s="1"/>
  <c r="E22" i="11"/>
  <c r="C22" i="11"/>
  <c r="AM21" i="11"/>
  <c r="AL21" i="11"/>
  <c r="Q21" i="11"/>
  <c r="L21" i="11"/>
  <c r="G21" i="11"/>
  <c r="B21" i="11"/>
  <c r="A21" i="11"/>
  <c r="AC21" i="11" s="1"/>
  <c r="AR21" i="11" s="1"/>
  <c r="O20" i="11"/>
  <c r="M20" i="11"/>
  <c r="J20" i="11"/>
  <c r="H20" i="11"/>
  <c r="E20" i="11"/>
  <c r="C20" i="11"/>
  <c r="O19" i="11"/>
  <c r="M19" i="11"/>
  <c r="J19" i="11"/>
  <c r="H19" i="11"/>
  <c r="E19" i="11"/>
  <c r="C19" i="11"/>
  <c r="Z18" i="11"/>
  <c r="V18" i="11"/>
  <c r="U18" i="11"/>
  <c r="Q18" i="11"/>
  <c r="O18" i="11"/>
  <c r="M18" i="11"/>
  <c r="L18" i="11" s="1"/>
  <c r="J18" i="11"/>
  <c r="H18" i="11"/>
  <c r="G18" i="11" s="1"/>
  <c r="E18" i="11"/>
  <c r="C18" i="11"/>
  <c r="B18" i="11" s="1"/>
  <c r="L17" i="11"/>
  <c r="G17" i="11"/>
  <c r="B17" i="11"/>
  <c r="A17" i="11"/>
  <c r="AC17" i="11" s="1"/>
  <c r="AR17" i="11" s="1"/>
  <c r="J16" i="11"/>
  <c r="H16" i="11"/>
  <c r="E16" i="11"/>
  <c r="C16" i="11"/>
  <c r="J15" i="11"/>
  <c r="H15" i="11"/>
  <c r="E15" i="11"/>
  <c r="C15" i="11"/>
  <c r="Z14" i="11"/>
  <c r="V14" i="11"/>
  <c r="U14" i="11"/>
  <c r="Q14" i="11"/>
  <c r="P14" i="11"/>
  <c r="L14" i="11"/>
  <c r="J14" i="11"/>
  <c r="H14" i="11"/>
  <c r="E14" i="11"/>
  <c r="C14" i="11"/>
  <c r="AM13" i="11"/>
  <c r="G13" i="11"/>
  <c r="B13" i="11"/>
  <c r="A13" i="11"/>
  <c r="AC13" i="11" s="1"/>
  <c r="AR13" i="11" s="1"/>
  <c r="E12" i="11"/>
  <c r="C12" i="11"/>
  <c r="E11" i="11"/>
  <c r="C11" i="11"/>
  <c r="Z10" i="11"/>
  <c r="V10" i="11"/>
  <c r="U10" i="11"/>
  <c r="Q10" i="11"/>
  <c r="P10" i="11"/>
  <c r="L10" i="11"/>
  <c r="K10" i="11"/>
  <c r="G10" i="11"/>
  <c r="E10" i="11"/>
  <c r="C10" i="11"/>
  <c r="AM9" i="11"/>
  <c r="B9" i="11"/>
  <c r="A9" i="11"/>
  <c r="AC9" i="11" s="1"/>
  <c r="AR9" i="11" s="1"/>
  <c r="Z6" i="11"/>
  <c r="V6" i="11"/>
  <c r="U6" i="11"/>
  <c r="Q6" i="11"/>
  <c r="P6" i="11"/>
  <c r="L6" i="11"/>
  <c r="K6" i="11"/>
  <c r="G6" i="11"/>
  <c r="F6" i="11"/>
  <c r="B6" i="11"/>
  <c r="AM5" i="11"/>
  <c r="AL5" i="11"/>
  <c r="AI5" i="11"/>
  <c r="AH5" i="11"/>
  <c r="A5" i="11"/>
  <c r="AC5" i="11" s="1"/>
  <c r="AR5" i="11" s="1"/>
  <c r="AC3" i="11"/>
  <c r="AC2" i="11"/>
  <c r="AC1" i="11"/>
  <c r="AC25" i="7"/>
  <c r="T24" i="7"/>
  <c r="R24" i="7"/>
  <c r="O24" i="7"/>
  <c r="M24" i="7"/>
  <c r="J24" i="7"/>
  <c r="H24" i="7"/>
  <c r="E24" i="7"/>
  <c r="C24" i="7"/>
  <c r="T23" i="7"/>
  <c r="R23" i="7"/>
  <c r="O23" i="7"/>
  <c r="M23" i="7"/>
  <c r="J23" i="7"/>
  <c r="H23" i="7"/>
  <c r="E23" i="7"/>
  <c r="C23" i="7"/>
  <c r="Z22" i="7"/>
  <c r="V22" i="7"/>
  <c r="T22" i="7"/>
  <c r="R22" i="7"/>
  <c r="O22" i="7"/>
  <c r="M22" i="7"/>
  <c r="J22" i="7"/>
  <c r="H22" i="7"/>
  <c r="E22" i="7"/>
  <c r="C22" i="7"/>
  <c r="AM21" i="7"/>
  <c r="AL21" i="7"/>
  <c r="Q21" i="7"/>
  <c r="L21" i="7"/>
  <c r="G21" i="7"/>
  <c r="B21" i="7"/>
  <c r="A21" i="7"/>
  <c r="AC21" i="7" s="1"/>
  <c r="AR21" i="7" s="1"/>
  <c r="O20" i="7"/>
  <c r="M20" i="7"/>
  <c r="J20" i="7"/>
  <c r="H20" i="7"/>
  <c r="E20" i="7"/>
  <c r="C20" i="7"/>
  <c r="O19" i="7"/>
  <c r="M19" i="7"/>
  <c r="J19" i="7"/>
  <c r="H19" i="7"/>
  <c r="E19" i="7"/>
  <c r="C19" i="7"/>
  <c r="Z18" i="7"/>
  <c r="V18" i="7"/>
  <c r="U18" i="7"/>
  <c r="Q18" i="7"/>
  <c r="O18" i="7"/>
  <c r="M18" i="7"/>
  <c r="J18" i="7"/>
  <c r="H18" i="7"/>
  <c r="E18" i="7"/>
  <c r="C18" i="7"/>
  <c r="AM17" i="7"/>
  <c r="AL17" i="7"/>
  <c r="L17" i="7"/>
  <c r="G17" i="7"/>
  <c r="B17" i="7"/>
  <c r="A17" i="7"/>
  <c r="AC17" i="7" s="1"/>
  <c r="AR17" i="7" s="1"/>
  <c r="J16" i="7"/>
  <c r="H16" i="7"/>
  <c r="E16" i="7"/>
  <c r="C16" i="7"/>
  <c r="J15" i="7"/>
  <c r="H15" i="7"/>
  <c r="E15" i="7"/>
  <c r="C15" i="7"/>
  <c r="Z14" i="7"/>
  <c r="V14" i="7"/>
  <c r="U14" i="7"/>
  <c r="Q14" i="7"/>
  <c r="P14" i="7"/>
  <c r="L14" i="7"/>
  <c r="J14" i="7"/>
  <c r="H14" i="7"/>
  <c r="E14" i="7"/>
  <c r="C14" i="7"/>
  <c r="B14" i="7" s="1"/>
  <c r="G13" i="7"/>
  <c r="B13" i="7"/>
  <c r="A13" i="7"/>
  <c r="AC13" i="7" s="1"/>
  <c r="AR13" i="7" s="1"/>
  <c r="E12" i="7"/>
  <c r="C12" i="7"/>
  <c r="E11" i="7"/>
  <c r="C11" i="7"/>
  <c r="AL9" i="7" s="1"/>
  <c r="Z10" i="7"/>
  <c r="V10" i="7"/>
  <c r="U10" i="7"/>
  <c r="Q10" i="7"/>
  <c r="P10" i="7"/>
  <c r="L10" i="7"/>
  <c r="K10" i="7"/>
  <c r="G10" i="7"/>
  <c r="E10" i="7"/>
  <c r="C10" i="7"/>
  <c r="B9" i="7"/>
  <c r="A9" i="7"/>
  <c r="AC9" i="7" s="1"/>
  <c r="AR9" i="7" s="1"/>
  <c r="Z6" i="7"/>
  <c r="V6" i="7"/>
  <c r="U6" i="7"/>
  <c r="Q6" i="7"/>
  <c r="P6" i="7"/>
  <c r="L6" i="7"/>
  <c r="K6" i="7"/>
  <c r="G6" i="7"/>
  <c r="AH5" i="7" s="1"/>
  <c r="F6" i="7"/>
  <c r="B6" i="7"/>
  <c r="AM5" i="7"/>
  <c r="AL5" i="7"/>
  <c r="AI5" i="7"/>
  <c r="A5" i="7"/>
  <c r="AC5" i="7" s="1"/>
  <c r="AR5" i="7" s="1"/>
  <c r="AC3" i="7"/>
  <c r="AC2" i="7"/>
  <c r="AC1" i="7"/>
  <c r="AH29" i="13"/>
  <c r="Y28" i="13"/>
  <c r="W28" i="13"/>
  <c r="T28" i="13"/>
  <c r="R28" i="13"/>
  <c r="O28" i="13"/>
  <c r="M28" i="13"/>
  <c r="J28" i="13"/>
  <c r="H28" i="13"/>
  <c r="E28" i="13"/>
  <c r="C28" i="13"/>
  <c r="Y27" i="13"/>
  <c r="W27" i="13"/>
  <c r="T27" i="13"/>
  <c r="R27" i="13"/>
  <c r="O27" i="13"/>
  <c r="M27" i="13"/>
  <c r="J27" i="13"/>
  <c r="H27" i="13"/>
  <c r="E27" i="13"/>
  <c r="C27" i="13"/>
  <c r="AE26" i="13"/>
  <c r="AA26" i="13"/>
  <c r="Y26" i="13"/>
  <c r="Z26" i="13" s="1"/>
  <c r="W26" i="13"/>
  <c r="V26" i="13" s="1"/>
  <c r="T26" i="13"/>
  <c r="R26" i="13"/>
  <c r="O26" i="13"/>
  <c r="M26" i="13"/>
  <c r="J26" i="13"/>
  <c r="H26" i="13"/>
  <c r="E26" i="13"/>
  <c r="C26" i="13"/>
  <c r="AR25" i="13"/>
  <c r="AQ25" i="13"/>
  <c r="V25" i="13"/>
  <c r="Q25" i="13"/>
  <c r="L25" i="13"/>
  <c r="G25" i="13"/>
  <c r="B25" i="13"/>
  <c r="A25" i="13"/>
  <c r="AH25" i="13" s="1"/>
  <c r="AW25" i="13" s="1"/>
  <c r="T24" i="13"/>
  <c r="R24" i="13"/>
  <c r="O24" i="13"/>
  <c r="M24" i="13"/>
  <c r="J24" i="13"/>
  <c r="H24" i="13"/>
  <c r="E24" i="13"/>
  <c r="C24" i="13"/>
  <c r="T23" i="13"/>
  <c r="R23" i="13"/>
  <c r="O23" i="13"/>
  <c r="M23" i="13"/>
  <c r="J23" i="13"/>
  <c r="H23" i="13"/>
  <c r="E23" i="13"/>
  <c r="C23" i="13"/>
  <c r="AE22" i="13"/>
  <c r="AA22" i="13"/>
  <c r="Z22" i="13"/>
  <c r="V22" i="13"/>
  <c r="T22" i="13"/>
  <c r="R22" i="13"/>
  <c r="O22" i="13"/>
  <c r="M22" i="13"/>
  <c r="J22" i="13"/>
  <c r="H22" i="13"/>
  <c r="E22" i="13"/>
  <c r="C22" i="13"/>
  <c r="B22" i="13"/>
  <c r="Q21" i="13"/>
  <c r="L21" i="13"/>
  <c r="G21" i="13"/>
  <c r="B21" i="13"/>
  <c r="A21" i="13"/>
  <c r="AH21" i="13" s="1"/>
  <c r="AW21" i="13" s="1"/>
  <c r="O20" i="13"/>
  <c r="M20" i="13"/>
  <c r="J20" i="13"/>
  <c r="H20" i="13"/>
  <c r="E20" i="13"/>
  <c r="C20" i="13"/>
  <c r="O19" i="13"/>
  <c r="M19" i="13"/>
  <c r="J19" i="13"/>
  <c r="H19" i="13"/>
  <c r="E19" i="13"/>
  <c r="C19" i="13"/>
  <c r="AE18" i="13"/>
  <c r="AA18" i="13"/>
  <c r="Z18" i="13"/>
  <c r="V18" i="13"/>
  <c r="U18" i="13"/>
  <c r="Q18" i="13"/>
  <c r="O18" i="13"/>
  <c r="M18" i="13"/>
  <c r="L18" i="13"/>
  <c r="J18" i="13"/>
  <c r="H18" i="13"/>
  <c r="G18" i="13" s="1"/>
  <c r="E18" i="13"/>
  <c r="C18" i="13"/>
  <c r="B18" i="13" s="1"/>
  <c r="L17" i="13"/>
  <c r="G17" i="13"/>
  <c r="B17" i="13"/>
  <c r="A17" i="13"/>
  <c r="AH17" i="13" s="1"/>
  <c r="AW17" i="13" s="1"/>
  <c r="J16" i="13"/>
  <c r="H16" i="13"/>
  <c r="E16" i="13"/>
  <c r="C16" i="13"/>
  <c r="J15" i="13"/>
  <c r="H15" i="13"/>
  <c r="E15" i="13"/>
  <c r="C15" i="13"/>
  <c r="AE14" i="13"/>
  <c r="AA14" i="13"/>
  <c r="Z14" i="13"/>
  <c r="V14" i="13"/>
  <c r="U14" i="13"/>
  <c r="Q14" i="13"/>
  <c r="P14" i="13"/>
  <c r="L14" i="13"/>
  <c r="J14" i="13"/>
  <c r="H14" i="13"/>
  <c r="E14" i="13"/>
  <c r="C14" i="13"/>
  <c r="AR13" i="13"/>
  <c r="G13" i="13"/>
  <c r="B13" i="13"/>
  <c r="A13" i="13"/>
  <c r="AH13" i="13" s="1"/>
  <c r="AW13" i="13" s="1"/>
  <c r="E12" i="13"/>
  <c r="C12" i="13"/>
  <c r="E11" i="13"/>
  <c r="C11" i="13"/>
  <c r="AE10" i="13"/>
  <c r="AA10" i="13"/>
  <c r="Z10" i="13"/>
  <c r="V10" i="13"/>
  <c r="U10" i="13"/>
  <c r="Q10" i="13"/>
  <c r="P10" i="13"/>
  <c r="L10" i="13"/>
  <c r="K10" i="13"/>
  <c r="G10" i="13"/>
  <c r="E10" i="13"/>
  <c r="C10" i="13"/>
  <c r="AR9" i="13"/>
  <c r="B9" i="13"/>
  <c r="A9" i="13"/>
  <c r="AH9" i="13" s="1"/>
  <c r="AW9" i="13" s="1"/>
  <c r="AE6" i="13"/>
  <c r="AA6" i="13"/>
  <c r="Z6" i="13"/>
  <c r="V6" i="13"/>
  <c r="U6" i="13"/>
  <c r="Q6" i="13"/>
  <c r="P6" i="13"/>
  <c r="L6" i="13"/>
  <c r="K6" i="13"/>
  <c r="G6" i="13"/>
  <c r="F6" i="13"/>
  <c r="B6" i="13"/>
  <c r="AR5" i="13"/>
  <c r="AQ5" i="13"/>
  <c r="AN5" i="13"/>
  <c r="AM5" i="13"/>
  <c r="A5" i="13"/>
  <c r="AH5" i="13" s="1"/>
  <c r="AW5" i="13" s="1"/>
  <c r="AH2" i="13"/>
  <c r="AH1" i="13"/>
  <c r="AH29" i="12"/>
  <c r="Y28" i="12"/>
  <c r="W28" i="12"/>
  <c r="T28" i="12"/>
  <c r="R28" i="12"/>
  <c r="O28" i="12"/>
  <c r="M28" i="12"/>
  <c r="J28" i="12"/>
  <c r="H28" i="12"/>
  <c r="E28" i="12"/>
  <c r="C28" i="12"/>
  <c r="Y27" i="12"/>
  <c r="W27" i="12"/>
  <c r="T27" i="12"/>
  <c r="R27" i="12"/>
  <c r="O27" i="12"/>
  <c r="M27" i="12"/>
  <c r="J27" i="12"/>
  <c r="H27" i="12"/>
  <c r="E27" i="12"/>
  <c r="C27" i="12"/>
  <c r="AE26" i="12"/>
  <c r="AA26" i="12"/>
  <c r="Y26" i="12"/>
  <c r="W26" i="12"/>
  <c r="T26" i="12"/>
  <c r="R26" i="12"/>
  <c r="O26" i="12"/>
  <c r="M26" i="12"/>
  <c r="J26" i="12"/>
  <c r="H26" i="12"/>
  <c r="E26" i="12"/>
  <c r="C26" i="12"/>
  <c r="AR25" i="12"/>
  <c r="AQ25" i="12"/>
  <c r="V25" i="12"/>
  <c r="Q25" i="12"/>
  <c r="L25" i="12"/>
  <c r="G25" i="12"/>
  <c r="B25" i="12"/>
  <c r="A25" i="12"/>
  <c r="AH25" i="12" s="1"/>
  <c r="AW25" i="12" s="1"/>
  <c r="T24" i="12"/>
  <c r="R24" i="12"/>
  <c r="O24" i="12"/>
  <c r="M24" i="12"/>
  <c r="J24" i="12"/>
  <c r="H24" i="12"/>
  <c r="E24" i="12"/>
  <c r="C24" i="12"/>
  <c r="T23" i="12"/>
  <c r="R23" i="12"/>
  <c r="O23" i="12"/>
  <c r="M23" i="12"/>
  <c r="J23" i="12"/>
  <c r="H23" i="12"/>
  <c r="E23" i="12"/>
  <c r="C23" i="12"/>
  <c r="AE22" i="12"/>
  <c r="AA22" i="12"/>
  <c r="Z22" i="12"/>
  <c r="V22" i="12"/>
  <c r="T22" i="12"/>
  <c r="R22" i="12"/>
  <c r="O22" i="12"/>
  <c r="M22" i="12"/>
  <c r="P22" i="12" s="1"/>
  <c r="J22" i="12"/>
  <c r="H22" i="12"/>
  <c r="E22" i="12"/>
  <c r="C22" i="12"/>
  <c r="AR21" i="12"/>
  <c r="AQ21" i="12"/>
  <c r="Q21" i="12"/>
  <c r="L21" i="12"/>
  <c r="G21" i="12"/>
  <c r="B21" i="12"/>
  <c r="A21" i="12"/>
  <c r="AH21" i="12" s="1"/>
  <c r="AW21" i="12" s="1"/>
  <c r="O20" i="12"/>
  <c r="M20" i="12"/>
  <c r="J20" i="12"/>
  <c r="H20" i="12"/>
  <c r="E20" i="12"/>
  <c r="C20" i="12"/>
  <c r="O19" i="12"/>
  <c r="M19" i="12"/>
  <c r="J19" i="12"/>
  <c r="H19" i="12"/>
  <c r="E19" i="12"/>
  <c r="C19" i="12"/>
  <c r="AE18" i="12"/>
  <c r="AA18" i="12"/>
  <c r="Z18" i="12"/>
  <c r="V18" i="12"/>
  <c r="U18" i="12"/>
  <c r="Q18" i="12"/>
  <c r="O18" i="12"/>
  <c r="P18" i="12" s="1"/>
  <c r="M18" i="12"/>
  <c r="J18" i="12"/>
  <c r="H18" i="12"/>
  <c r="E18" i="12"/>
  <c r="F18" i="12" s="1"/>
  <c r="C18" i="12"/>
  <c r="AR17" i="12"/>
  <c r="AQ17" i="12"/>
  <c r="L17" i="12"/>
  <c r="G17" i="12"/>
  <c r="B17" i="12"/>
  <c r="A17" i="12"/>
  <c r="AH17" i="12" s="1"/>
  <c r="AW17" i="12" s="1"/>
  <c r="J16" i="12"/>
  <c r="H16" i="12"/>
  <c r="E16" i="12"/>
  <c r="C16" i="12"/>
  <c r="J15" i="12"/>
  <c r="H15" i="12"/>
  <c r="E15" i="12"/>
  <c r="C15" i="12"/>
  <c r="AE14" i="12"/>
  <c r="AA14" i="12"/>
  <c r="Z14" i="12"/>
  <c r="V14" i="12"/>
  <c r="U14" i="12"/>
  <c r="Q14" i="12"/>
  <c r="P14" i="12"/>
  <c r="L14" i="12"/>
  <c r="J14" i="12"/>
  <c r="K14" i="12" s="1"/>
  <c r="H14" i="12"/>
  <c r="E14" i="12"/>
  <c r="F14" i="12" s="1"/>
  <c r="C14" i="12"/>
  <c r="AR13" i="12"/>
  <c r="AQ13" i="12"/>
  <c r="G13" i="12"/>
  <c r="B13" i="12"/>
  <c r="A13" i="12"/>
  <c r="AH13" i="12" s="1"/>
  <c r="AW13" i="12" s="1"/>
  <c r="E12" i="12"/>
  <c r="C12" i="12"/>
  <c r="E11" i="12"/>
  <c r="C11" i="12"/>
  <c r="AE10" i="12"/>
  <c r="AA10" i="12"/>
  <c r="Z10" i="12"/>
  <c r="V10" i="12"/>
  <c r="U10" i="12"/>
  <c r="Q10" i="12"/>
  <c r="P10" i="12"/>
  <c r="L10" i="12"/>
  <c r="K10" i="12"/>
  <c r="G10" i="12"/>
  <c r="E10" i="12"/>
  <c r="C10" i="12"/>
  <c r="AR9" i="12"/>
  <c r="B9" i="12"/>
  <c r="A9" i="12"/>
  <c r="AH9" i="12" s="1"/>
  <c r="AW9" i="12" s="1"/>
  <c r="AE6" i="12"/>
  <c r="AA6" i="12"/>
  <c r="Z6" i="12"/>
  <c r="V6" i="12"/>
  <c r="U6" i="12"/>
  <c r="Q6" i="12"/>
  <c r="P6" i="12"/>
  <c r="L6" i="12"/>
  <c r="K6" i="12"/>
  <c r="G6" i="12"/>
  <c r="F6" i="12"/>
  <c r="B6" i="12"/>
  <c r="AR5" i="12"/>
  <c r="AQ5" i="12"/>
  <c r="AN5" i="12"/>
  <c r="AM5" i="12"/>
  <c r="A5" i="12"/>
  <c r="AH5" i="12" s="1"/>
  <c r="AW5" i="12" s="1"/>
  <c r="AH2" i="12"/>
  <c r="AH1" i="12"/>
  <c r="AH29" i="10"/>
  <c r="Y28" i="10"/>
  <c r="W28" i="10"/>
  <c r="T28" i="10"/>
  <c r="R28" i="10"/>
  <c r="O28" i="10"/>
  <c r="M28" i="10"/>
  <c r="J28" i="10"/>
  <c r="H28" i="10"/>
  <c r="E28" i="10"/>
  <c r="C28" i="10"/>
  <c r="Y27" i="10"/>
  <c r="W27" i="10"/>
  <c r="T27" i="10"/>
  <c r="R27" i="10"/>
  <c r="O27" i="10"/>
  <c r="M27" i="10"/>
  <c r="J27" i="10"/>
  <c r="H27" i="10"/>
  <c r="E27" i="10"/>
  <c r="C27" i="10"/>
  <c r="AE26" i="10"/>
  <c r="AA26" i="10"/>
  <c r="Y26" i="10"/>
  <c r="W26" i="10"/>
  <c r="T26" i="10"/>
  <c r="R26" i="10"/>
  <c r="O26" i="10"/>
  <c r="M26" i="10"/>
  <c r="J26" i="10"/>
  <c r="H26" i="10"/>
  <c r="E26" i="10"/>
  <c r="C26" i="10"/>
  <c r="AR25" i="10"/>
  <c r="AQ25" i="10"/>
  <c r="V25" i="10"/>
  <c r="Q25" i="10"/>
  <c r="L25" i="10"/>
  <c r="G25" i="10"/>
  <c r="B25" i="10"/>
  <c r="A25" i="10"/>
  <c r="AH25" i="10" s="1"/>
  <c r="AW25" i="10" s="1"/>
  <c r="T24" i="10"/>
  <c r="R24" i="10"/>
  <c r="O24" i="10"/>
  <c r="M24" i="10"/>
  <c r="J24" i="10"/>
  <c r="H24" i="10"/>
  <c r="E24" i="10"/>
  <c r="C24" i="10"/>
  <c r="T23" i="10"/>
  <c r="R23" i="10"/>
  <c r="O23" i="10"/>
  <c r="M23" i="10"/>
  <c r="J23" i="10"/>
  <c r="H23" i="10"/>
  <c r="E23" i="10"/>
  <c r="C23" i="10"/>
  <c r="AE22" i="10"/>
  <c r="AA22" i="10"/>
  <c r="Z22" i="10"/>
  <c r="V22" i="10"/>
  <c r="T22" i="10"/>
  <c r="R22" i="10"/>
  <c r="O22" i="10"/>
  <c r="M22" i="10"/>
  <c r="J22" i="10"/>
  <c r="H22" i="10"/>
  <c r="E22" i="10"/>
  <c r="C22" i="10"/>
  <c r="AR21" i="10"/>
  <c r="AQ21" i="10"/>
  <c r="Q21" i="10"/>
  <c r="L21" i="10"/>
  <c r="G21" i="10"/>
  <c r="B21" i="10"/>
  <c r="A21" i="10"/>
  <c r="AH21" i="10" s="1"/>
  <c r="AW21" i="10" s="1"/>
  <c r="O20" i="10"/>
  <c r="M20" i="10"/>
  <c r="J20" i="10"/>
  <c r="H20" i="10"/>
  <c r="E20" i="10"/>
  <c r="C20" i="10"/>
  <c r="O19" i="10"/>
  <c r="M19" i="10"/>
  <c r="J19" i="10"/>
  <c r="H19" i="10"/>
  <c r="E19" i="10"/>
  <c r="C19" i="10"/>
  <c r="AE18" i="10"/>
  <c r="AA18" i="10"/>
  <c r="Z18" i="10"/>
  <c r="V18" i="10"/>
  <c r="U18" i="10"/>
  <c r="Q18" i="10"/>
  <c r="O18" i="10"/>
  <c r="M18" i="10"/>
  <c r="J18" i="10"/>
  <c r="H18" i="10"/>
  <c r="E18" i="10"/>
  <c r="C18" i="10"/>
  <c r="AR17" i="10"/>
  <c r="AQ17" i="10"/>
  <c r="L17" i="10"/>
  <c r="G17" i="10"/>
  <c r="B17" i="10"/>
  <c r="A17" i="10"/>
  <c r="AH17" i="10" s="1"/>
  <c r="AW17" i="10" s="1"/>
  <c r="J16" i="10"/>
  <c r="H16" i="10"/>
  <c r="E16" i="10"/>
  <c r="C16" i="10"/>
  <c r="J15" i="10"/>
  <c r="H15" i="10"/>
  <c r="E15" i="10"/>
  <c r="C15" i="10"/>
  <c r="AE14" i="10"/>
  <c r="AA14" i="10"/>
  <c r="Z14" i="10"/>
  <c r="V14" i="10"/>
  <c r="U14" i="10"/>
  <c r="Q14" i="10"/>
  <c r="P14" i="10"/>
  <c r="L14" i="10"/>
  <c r="J14" i="10"/>
  <c r="H14" i="10"/>
  <c r="E14" i="10"/>
  <c r="C14" i="10"/>
  <c r="AR13" i="10"/>
  <c r="AQ13" i="10"/>
  <c r="G13" i="10"/>
  <c r="B13" i="10"/>
  <c r="A13" i="10"/>
  <c r="AH13" i="10" s="1"/>
  <c r="AW13" i="10" s="1"/>
  <c r="E12" i="10"/>
  <c r="C12" i="10"/>
  <c r="E11" i="10"/>
  <c r="C11" i="10"/>
  <c r="AE10" i="10"/>
  <c r="AA10" i="10"/>
  <c r="Z10" i="10"/>
  <c r="V10" i="10"/>
  <c r="U10" i="10"/>
  <c r="Q10" i="10"/>
  <c r="P10" i="10"/>
  <c r="L10" i="10"/>
  <c r="K10" i="10"/>
  <c r="G10" i="10"/>
  <c r="E10" i="10"/>
  <c r="C10" i="10"/>
  <c r="AR9" i="10"/>
  <c r="AQ9" i="10"/>
  <c r="B9" i="10"/>
  <c r="A9" i="10"/>
  <c r="AH9" i="10" s="1"/>
  <c r="AW9" i="10" s="1"/>
  <c r="AE6" i="10"/>
  <c r="AA6" i="10"/>
  <c r="Z6" i="10"/>
  <c r="V6" i="10"/>
  <c r="U6" i="10"/>
  <c r="Q6" i="10"/>
  <c r="P6" i="10"/>
  <c r="L6" i="10"/>
  <c r="K6" i="10"/>
  <c r="G6" i="10"/>
  <c r="F6" i="10"/>
  <c r="B6" i="10"/>
  <c r="AR5" i="10"/>
  <c r="AQ5" i="10"/>
  <c r="AN5" i="10"/>
  <c r="AM5" i="10"/>
  <c r="A5" i="10"/>
  <c r="AH5" i="10" s="1"/>
  <c r="AW5" i="10" s="1"/>
  <c r="AH2" i="10"/>
  <c r="AH1" i="10"/>
  <c r="AH29" i="9"/>
  <c r="Y28" i="9"/>
  <c r="W28" i="9"/>
  <c r="T28" i="9"/>
  <c r="R28" i="9"/>
  <c r="O28" i="9"/>
  <c r="M28" i="9"/>
  <c r="J28" i="9"/>
  <c r="H28" i="9"/>
  <c r="E28" i="9"/>
  <c r="C28" i="9"/>
  <c r="Y27" i="9"/>
  <c r="W27" i="9"/>
  <c r="T27" i="9"/>
  <c r="R27" i="9"/>
  <c r="O27" i="9"/>
  <c r="M27" i="9"/>
  <c r="J27" i="9"/>
  <c r="H27" i="9"/>
  <c r="E27" i="9"/>
  <c r="C27" i="9"/>
  <c r="AE26" i="9"/>
  <c r="AA26" i="9"/>
  <c r="Y26" i="9"/>
  <c r="W26" i="9"/>
  <c r="V26" i="9" s="1"/>
  <c r="T26" i="9"/>
  <c r="R26" i="9"/>
  <c r="O26" i="9"/>
  <c r="M26" i="9"/>
  <c r="J26" i="9"/>
  <c r="H26" i="9"/>
  <c r="E26" i="9"/>
  <c r="C26" i="9"/>
  <c r="AR25" i="9"/>
  <c r="AQ25" i="9"/>
  <c r="V25" i="9"/>
  <c r="Q25" i="9"/>
  <c r="L25" i="9"/>
  <c r="G25" i="9"/>
  <c r="B25" i="9"/>
  <c r="A25" i="9"/>
  <c r="AH25" i="9" s="1"/>
  <c r="AW25" i="9" s="1"/>
  <c r="T24" i="9"/>
  <c r="R24" i="9"/>
  <c r="O24" i="9"/>
  <c r="M24" i="9"/>
  <c r="J24" i="9"/>
  <c r="H24" i="9"/>
  <c r="E24" i="9"/>
  <c r="C24" i="9"/>
  <c r="T23" i="9"/>
  <c r="R23" i="9"/>
  <c r="O23" i="9"/>
  <c r="M23" i="9"/>
  <c r="J23" i="9"/>
  <c r="H23" i="9"/>
  <c r="E23" i="9"/>
  <c r="C23" i="9"/>
  <c r="AE22" i="9"/>
  <c r="AA22" i="9"/>
  <c r="Z22" i="9"/>
  <c r="V22" i="9"/>
  <c r="T22" i="9"/>
  <c r="R22" i="9"/>
  <c r="O22" i="9"/>
  <c r="M22" i="9"/>
  <c r="J22" i="9"/>
  <c r="H22" i="9"/>
  <c r="E22" i="9"/>
  <c r="C22" i="9"/>
  <c r="AR21" i="9"/>
  <c r="Q21" i="9"/>
  <c r="L21" i="9"/>
  <c r="G21" i="9"/>
  <c r="B21" i="9"/>
  <c r="A21" i="9"/>
  <c r="AH21" i="9" s="1"/>
  <c r="AW21" i="9" s="1"/>
  <c r="O20" i="9"/>
  <c r="M20" i="9"/>
  <c r="J20" i="9"/>
  <c r="H20" i="9"/>
  <c r="E20" i="9"/>
  <c r="C20" i="9"/>
  <c r="O19" i="9"/>
  <c r="M19" i="9"/>
  <c r="J19" i="9"/>
  <c r="H19" i="9"/>
  <c r="E19" i="9"/>
  <c r="C19" i="9"/>
  <c r="AE18" i="9"/>
  <c r="AA18" i="9"/>
  <c r="Z18" i="9"/>
  <c r="V18" i="9"/>
  <c r="U18" i="9"/>
  <c r="Q18" i="9"/>
  <c r="O18" i="9"/>
  <c r="M18" i="9"/>
  <c r="J18" i="9"/>
  <c r="H18" i="9"/>
  <c r="E18" i="9"/>
  <c r="C18" i="9"/>
  <c r="F18" i="9" s="1"/>
  <c r="AR17" i="9"/>
  <c r="L17" i="9"/>
  <c r="G17" i="9"/>
  <c r="B17" i="9"/>
  <c r="A17" i="9"/>
  <c r="AH17" i="9" s="1"/>
  <c r="AW17" i="9" s="1"/>
  <c r="J16" i="9"/>
  <c r="H16" i="9"/>
  <c r="E16" i="9"/>
  <c r="C16" i="9"/>
  <c r="J15" i="9"/>
  <c r="H15" i="9"/>
  <c r="E15" i="9"/>
  <c r="C15" i="9"/>
  <c r="AE14" i="9"/>
  <c r="AA14" i="9"/>
  <c r="Z14" i="9"/>
  <c r="V14" i="9"/>
  <c r="U14" i="9"/>
  <c r="Q14" i="9"/>
  <c r="P14" i="9"/>
  <c r="L14" i="9"/>
  <c r="J14" i="9"/>
  <c r="K14" i="9" s="1"/>
  <c r="H14" i="9"/>
  <c r="G14" i="9"/>
  <c r="E14" i="9"/>
  <c r="C14" i="9"/>
  <c r="G13" i="9"/>
  <c r="B13" i="9"/>
  <c r="A13" i="9"/>
  <c r="AH13" i="9" s="1"/>
  <c r="AW13" i="9" s="1"/>
  <c r="E12" i="9"/>
  <c r="C12" i="9"/>
  <c r="E11" i="9"/>
  <c r="C11" i="9"/>
  <c r="AE10" i="9"/>
  <c r="AA10" i="9"/>
  <c r="Z10" i="9"/>
  <c r="V10" i="9"/>
  <c r="U10" i="9"/>
  <c r="Q10" i="9"/>
  <c r="P10" i="9"/>
  <c r="L10" i="9"/>
  <c r="K10" i="9"/>
  <c r="G10" i="9"/>
  <c r="E10" i="9"/>
  <c r="C10" i="9"/>
  <c r="B9" i="9"/>
  <c r="A9" i="9"/>
  <c r="AH9" i="9" s="1"/>
  <c r="AW9" i="9" s="1"/>
  <c r="AE6" i="9"/>
  <c r="AA6" i="9"/>
  <c r="Z6" i="9"/>
  <c r="V6" i="9"/>
  <c r="U6" i="9"/>
  <c r="Q6" i="9"/>
  <c r="P6" i="9"/>
  <c r="L6" i="9"/>
  <c r="K6" i="9"/>
  <c r="G6" i="9"/>
  <c r="F6" i="9"/>
  <c r="B6" i="9"/>
  <c r="AR5" i="9"/>
  <c r="AQ5" i="9"/>
  <c r="AN5" i="9"/>
  <c r="AM5" i="9"/>
  <c r="A5" i="9"/>
  <c r="AH5" i="9" s="1"/>
  <c r="AW5" i="9" s="1"/>
  <c r="AH2" i="9"/>
  <c r="AH1" i="9"/>
  <c r="AH29" i="8"/>
  <c r="Y28" i="8"/>
  <c r="W28" i="8"/>
  <c r="T28" i="8"/>
  <c r="R28" i="8"/>
  <c r="O28" i="8"/>
  <c r="M28" i="8"/>
  <c r="J28" i="8"/>
  <c r="H28" i="8"/>
  <c r="E28" i="8"/>
  <c r="C28" i="8"/>
  <c r="Y27" i="8"/>
  <c r="W27" i="8"/>
  <c r="T27" i="8"/>
  <c r="R27" i="8"/>
  <c r="O27" i="8"/>
  <c r="M27" i="8"/>
  <c r="J27" i="8"/>
  <c r="H27" i="8"/>
  <c r="E27" i="8"/>
  <c r="C27" i="8"/>
  <c r="AE26" i="8"/>
  <c r="AA26" i="8"/>
  <c r="Y26" i="8"/>
  <c r="Z26" i="8" s="1"/>
  <c r="W26" i="8"/>
  <c r="V26" i="8" s="1"/>
  <c r="T26" i="8"/>
  <c r="R26" i="8"/>
  <c r="O26" i="8"/>
  <c r="M26" i="8"/>
  <c r="J26" i="8"/>
  <c r="H26" i="8"/>
  <c r="E26" i="8"/>
  <c r="C26" i="8"/>
  <c r="AR25" i="8"/>
  <c r="AQ25" i="8"/>
  <c r="V25" i="8"/>
  <c r="Q25" i="8"/>
  <c r="L25" i="8"/>
  <c r="G25" i="8"/>
  <c r="B25" i="8"/>
  <c r="A25" i="8"/>
  <c r="AH25" i="8" s="1"/>
  <c r="AW25" i="8" s="1"/>
  <c r="T24" i="8"/>
  <c r="R24" i="8"/>
  <c r="O24" i="8"/>
  <c r="M24" i="8"/>
  <c r="J24" i="8"/>
  <c r="H24" i="8"/>
  <c r="E24" i="8"/>
  <c r="C24" i="8"/>
  <c r="T23" i="8"/>
  <c r="R23" i="8"/>
  <c r="O23" i="8"/>
  <c r="M23" i="8"/>
  <c r="J23" i="8"/>
  <c r="H23" i="8"/>
  <c r="E23" i="8"/>
  <c r="C23" i="8"/>
  <c r="AE22" i="8"/>
  <c r="AA22" i="8"/>
  <c r="Z22" i="8"/>
  <c r="V22" i="8"/>
  <c r="T22" i="8"/>
  <c r="R22" i="8"/>
  <c r="O22" i="8"/>
  <c r="M22" i="8"/>
  <c r="J22" i="8"/>
  <c r="H22" i="8"/>
  <c r="E22" i="8"/>
  <c r="C22" i="8"/>
  <c r="AR21" i="8"/>
  <c r="AQ21" i="8"/>
  <c r="Q21" i="8"/>
  <c r="L21" i="8"/>
  <c r="G21" i="8"/>
  <c r="B21" i="8"/>
  <c r="A21" i="8"/>
  <c r="AH21" i="8" s="1"/>
  <c r="AW21" i="8" s="1"/>
  <c r="O20" i="8"/>
  <c r="M20" i="8"/>
  <c r="J20" i="8"/>
  <c r="H20" i="8"/>
  <c r="E20" i="8"/>
  <c r="C20" i="8"/>
  <c r="O19" i="8"/>
  <c r="M19" i="8"/>
  <c r="J19" i="8"/>
  <c r="H19" i="8"/>
  <c r="E19" i="8"/>
  <c r="C19" i="8"/>
  <c r="AE18" i="8"/>
  <c r="AA18" i="8"/>
  <c r="Z18" i="8"/>
  <c r="V18" i="8"/>
  <c r="U18" i="8"/>
  <c r="Q18" i="8"/>
  <c r="O18" i="8"/>
  <c r="M18" i="8"/>
  <c r="J18" i="8"/>
  <c r="H18" i="8"/>
  <c r="E18" i="8"/>
  <c r="C18" i="8"/>
  <c r="AR17" i="8"/>
  <c r="AQ17" i="8"/>
  <c r="L17" i="8"/>
  <c r="G17" i="8"/>
  <c r="B17" i="8"/>
  <c r="A17" i="8"/>
  <c r="AH17" i="8" s="1"/>
  <c r="AW17" i="8" s="1"/>
  <c r="J16" i="8"/>
  <c r="H16" i="8"/>
  <c r="E16" i="8"/>
  <c r="C16" i="8"/>
  <c r="J15" i="8"/>
  <c r="H15" i="8"/>
  <c r="E15" i="8"/>
  <c r="C15" i="8"/>
  <c r="AE14" i="8"/>
  <c r="AA14" i="8"/>
  <c r="Z14" i="8"/>
  <c r="V14" i="8"/>
  <c r="U14" i="8"/>
  <c r="Q14" i="8"/>
  <c r="P14" i="8"/>
  <c r="L14" i="8"/>
  <c r="J14" i="8"/>
  <c r="K14" i="8" s="1"/>
  <c r="H14" i="8"/>
  <c r="G14" i="8"/>
  <c r="E14" i="8"/>
  <c r="C14" i="8"/>
  <c r="G13" i="8"/>
  <c r="B13" i="8"/>
  <c r="A13" i="8"/>
  <c r="AH13" i="8" s="1"/>
  <c r="AW13" i="8" s="1"/>
  <c r="E12" i="8"/>
  <c r="C12" i="8"/>
  <c r="E11" i="8"/>
  <c r="C11" i="8"/>
  <c r="AE10" i="8"/>
  <c r="AA10" i="8"/>
  <c r="Z10" i="8"/>
  <c r="V10" i="8"/>
  <c r="U10" i="8"/>
  <c r="Q10" i="8"/>
  <c r="P10" i="8"/>
  <c r="L10" i="8"/>
  <c r="K10" i="8"/>
  <c r="G10" i="8"/>
  <c r="E10" i="8"/>
  <c r="C10" i="8"/>
  <c r="B9" i="8"/>
  <c r="A9" i="8"/>
  <c r="AH9" i="8" s="1"/>
  <c r="AW9" i="8" s="1"/>
  <c r="AE6" i="8"/>
  <c r="AA6" i="8"/>
  <c r="Z6" i="8"/>
  <c r="V6" i="8"/>
  <c r="U6" i="8"/>
  <c r="Q6" i="8"/>
  <c r="P6" i="8"/>
  <c r="L6" i="8"/>
  <c r="K6" i="8"/>
  <c r="G6" i="8"/>
  <c r="F6" i="8"/>
  <c r="B6" i="8"/>
  <c r="AR5" i="8"/>
  <c r="AQ5" i="8"/>
  <c r="AN5" i="8"/>
  <c r="AM5" i="8"/>
  <c r="A5" i="8"/>
  <c r="AH5" i="8" s="1"/>
  <c r="AW5" i="8" s="1"/>
  <c r="AH2" i="8"/>
  <c r="AH1" i="8"/>
  <c r="AH29" i="5"/>
  <c r="Y28" i="5"/>
  <c r="W28" i="5"/>
  <c r="T28" i="5"/>
  <c r="R28" i="5"/>
  <c r="O28" i="5"/>
  <c r="M28" i="5"/>
  <c r="J28" i="5"/>
  <c r="H28" i="5"/>
  <c r="E28" i="5"/>
  <c r="C28" i="5"/>
  <c r="Y27" i="5"/>
  <c r="W27" i="5"/>
  <c r="T27" i="5"/>
  <c r="R27" i="5"/>
  <c r="O27" i="5"/>
  <c r="M27" i="5"/>
  <c r="J27" i="5"/>
  <c r="H27" i="5"/>
  <c r="E27" i="5"/>
  <c r="C27" i="5"/>
  <c r="AE26" i="5"/>
  <c r="AA26" i="5"/>
  <c r="Y26" i="5"/>
  <c r="W26" i="5"/>
  <c r="T26" i="5"/>
  <c r="R26" i="5"/>
  <c r="O26" i="5"/>
  <c r="M26" i="5"/>
  <c r="J26" i="5"/>
  <c r="H26" i="5"/>
  <c r="E26" i="5"/>
  <c r="C26" i="5"/>
  <c r="AR25" i="5"/>
  <c r="AQ25" i="5"/>
  <c r="V25" i="5"/>
  <c r="Q25" i="5"/>
  <c r="L25" i="5"/>
  <c r="G25" i="5"/>
  <c r="B25" i="5"/>
  <c r="A25" i="5"/>
  <c r="AH25" i="5" s="1"/>
  <c r="AW25" i="5" s="1"/>
  <c r="T24" i="5"/>
  <c r="R24" i="5"/>
  <c r="O24" i="5"/>
  <c r="M24" i="5"/>
  <c r="J24" i="5"/>
  <c r="H24" i="5"/>
  <c r="E24" i="5"/>
  <c r="C24" i="5"/>
  <c r="T23" i="5"/>
  <c r="R23" i="5"/>
  <c r="O23" i="5"/>
  <c r="M23" i="5"/>
  <c r="J23" i="5"/>
  <c r="H23" i="5"/>
  <c r="E23" i="5"/>
  <c r="C23" i="5"/>
  <c r="AE22" i="5"/>
  <c r="AA22" i="5"/>
  <c r="Z22" i="5"/>
  <c r="V22" i="5"/>
  <c r="T22" i="5"/>
  <c r="R22" i="5"/>
  <c r="O22" i="5"/>
  <c r="M22" i="5"/>
  <c r="J22" i="5"/>
  <c r="H22" i="5"/>
  <c r="E22" i="5"/>
  <c r="C22" i="5"/>
  <c r="AR21" i="5"/>
  <c r="AQ21" i="5"/>
  <c r="Q21" i="5"/>
  <c r="L21" i="5"/>
  <c r="G21" i="5"/>
  <c r="B21" i="5"/>
  <c r="A21" i="5"/>
  <c r="AH21" i="5" s="1"/>
  <c r="AW21" i="5" s="1"/>
  <c r="O20" i="5"/>
  <c r="M20" i="5"/>
  <c r="J20" i="5"/>
  <c r="H20" i="5"/>
  <c r="E20" i="5"/>
  <c r="C20" i="5"/>
  <c r="O19" i="5"/>
  <c r="M19" i="5"/>
  <c r="J19" i="5"/>
  <c r="H19" i="5"/>
  <c r="E19" i="5"/>
  <c r="C19" i="5"/>
  <c r="AE18" i="5"/>
  <c r="AA18" i="5"/>
  <c r="Z18" i="5"/>
  <c r="V18" i="5"/>
  <c r="U18" i="5"/>
  <c r="Q18" i="5"/>
  <c r="O18" i="5"/>
  <c r="M18" i="5"/>
  <c r="L18" i="5"/>
  <c r="J18" i="5"/>
  <c r="H18" i="5"/>
  <c r="E18" i="5"/>
  <c r="C18" i="5"/>
  <c r="B18" i="5" s="1"/>
  <c r="L17" i="5"/>
  <c r="G17" i="5"/>
  <c r="B17" i="5"/>
  <c r="A17" i="5"/>
  <c r="AH17" i="5" s="1"/>
  <c r="AW17" i="5" s="1"/>
  <c r="J16" i="5"/>
  <c r="H16" i="5"/>
  <c r="E16" i="5"/>
  <c r="C16" i="5"/>
  <c r="J15" i="5"/>
  <c r="H15" i="5"/>
  <c r="E15" i="5"/>
  <c r="C15" i="5"/>
  <c r="AE14" i="5"/>
  <c r="AA14" i="5"/>
  <c r="Z14" i="5"/>
  <c r="V14" i="5"/>
  <c r="U14" i="5"/>
  <c r="Q14" i="5"/>
  <c r="P14" i="5"/>
  <c r="L14" i="5"/>
  <c r="J14" i="5"/>
  <c r="H14" i="5"/>
  <c r="E14" i="5"/>
  <c r="C14" i="5"/>
  <c r="AR13" i="5"/>
  <c r="G13" i="5"/>
  <c r="B13" i="5"/>
  <c r="A13" i="5"/>
  <c r="AH13" i="5" s="1"/>
  <c r="AW13" i="5" s="1"/>
  <c r="E12" i="5"/>
  <c r="C12" i="5"/>
  <c r="E11" i="5"/>
  <c r="C11" i="5"/>
  <c r="AE10" i="5"/>
  <c r="AA10" i="5"/>
  <c r="Z10" i="5"/>
  <c r="V10" i="5"/>
  <c r="U10" i="5"/>
  <c r="Q10" i="5"/>
  <c r="P10" i="5"/>
  <c r="L10" i="5"/>
  <c r="K10" i="5"/>
  <c r="G10" i="5"/>
  <c r="E10" i="5"/>
  <c r="C10" i="5"/>
  <c r="AR9" i="5"/>
  <c r="B9" i="5"/>
  <c r="A9" i="5"/>
  <c r="AH9" i="5" s="1"/>
  <c r="AW9" i="5" s="1"/>
  <c r="AE6" i="5"/>
  <c r="AA6" i="5"/>
  <c r="Z6" i="5"/>
  <c r="V6" i="5"/>
  <c r="U6" i="5"/>
  <c r="Q6" i="5"/>
  <c r="P6" i="5"/>
  <c r="L6" i="5"/>
  <c r="K6" i="5"/>
  <c r="G6" i="5"/>
  <c r="F6" i="5"/>
  <c r="B6" i="5"/>
  <c r="AR5" i="5"/>
  <c r="AQ5" i="5"/>
  <c r="AN5" i="5"/>
  <c r="AM5" i="5"/>
  <c r="A5" i="5"/>
  <c r="AH5" i="5" s="1"/>
  <c r="AW5" i="5" s="1"/>
  <c r="AH2" i="5"/>
  <c r="AH1" i="5"/>
  <c r="AH29" i="4"/>
  <c r="Y28" i="4"/>
  <c r="W28" i="4"/>
  <c r="T28" i="4"/>
  <c r="R28" i="4"/>
  <c r="O28" i="4"/>
  <c r="M28" i="4"/>
  <c r="J28" i="4"/>
  <c r="H28" i="4"/>
  <c r="E28" i="4"/>
  <c r="C28" i="4"/>
  <c r="Y27" i="4"/>
  <c r="W27" i="4"/>
  <c r="T27" i="4"/>
  <c r="R27" i="4"/>
  <c r="O27" i="4"/>
  <c r="M27" i="4"/>
  <c r="J27" i="4"/>
  <c r="H27" i="4"/>
  <c r="E27" i="4"/>
  <c r="C27" i="4"/>
  <c r="AE26" i="4"/>
  <c r="AA26" i="4"/>
  <c r="Y26" i="4"/>
  <c r="W26" i="4"/>
  <c r="V26" i="4" s="1"/>
  <c r="T26" i="4"/>
  <c r="R26" i="4"/>
  <c r="O26" i="4"/>
  <c r="M26" i="4"/>
  <c r="J26" i="4"/>
  <c r="H26" i="4"/>
  <c r="E26" i="4"/>
  <c r="C26" i="4"/>
  <c r="AR25" i="4"/>
  <c r="AQ25" i="4"/>
  <c r="V25" i="4"/>
  <c r="Q25" i="4"/>
  <c r="L25" i="4"/>
  <c r="G25" i="4"/>
  <c r="B25" i="4"/>
  <c r="A25" i="4"/>
  <c r="AH25" i="4" s="1"/>
  <c r="AW25" i="4" s="1"/>
  <c r="T24" i="4"/>
  <c r="R24" i="4"/>
  <c r="O24" i="4"/>
  <c r="M24" i="4"/>
  <c r="J24" i="4"/>
  <c r="H24" i="4"/>
  <c r="E24" i="4"/>
  <c r="C24" i="4"/>
  <c r="T23" i="4"/>
  <c r="R23" i="4"/>
  <c r="O23" i="4"/>
  <c r="M23" i="4"/>
  <c r="J23" i="4"/>
  <c r="H23" i="4"/>
  <c r="E23" i="4"/>
  <c r="C23" i="4"/>
  <c r="AE22" i="4"/>
  <c r="AA22" i="4"/>
  <c r="Z22" i="4"/>
  <c r="V22" i="4"/>
  <c r="T22" i="4"/>
  <c r="R22" i="4"/>
  <c r="O22" i="4"/>
  <c r="M22" i="4"/>
  <c r="J22" i="4"/>
  <c r="H22" i="4"/>
  <c r="E22" i="4"/>
  <c r="C22" i="4"/>
  <c r="AR21" i="4"/>
  <c r="AQ21" i="4"/>
  <c r="Q21" i="4"/>
  <c r="L21" i="4"/>
  <c r="G21" i="4"/>
  <c r="B21" i="4"/>
  <c r="A21" i="4"/>
  <c r="AH21" i="4" s="1"/>
  <c r="AW21" i="4" s="1"/>
  <c r="O20" i="4"/>
  <c r="M20" i="4"/>
  <c r="J20" i="4"/>
  <c r="H20" i="4"/>
  <c r="E20" i="4"/>
  <c r="C20" i="4"/>
  <c r="O19" i="4"/>
  <c r="M19" i="4"/>
  <c r="J19" i="4"/>
  <c r="H19" i="4"/>
  <c r="E19" i="4"/>
  <c r="C19" i="4"/>
  <c r="AE18" i="4"/>
  <c r="AA18" i="4"/>
  <c r="Z18" i="4"/>
  <c r="V18" i="4"/>
  <c r="U18" i="4"/>
  <c r="Q18" i="4"/>
  <c r="O18" i="4"/>
  <c r="M18" i="4"/>
  <c r="L18" i="4"/>
  <c r="J18" i="4"/>
  <c r="H18" i="4"/>
  <c r="E18" i="4"/>
  <c r="C18" i="4"/>
  <c r="B18" i="4" s="1"/>
  <c r="L17" i="4"/>
  <c r="G17" i="4"/>
  <c r="B17" i="4"/>
  <c r="A17" i="4"/>
  <c r="AH17" i="4" s="1"/>
  <c r="AW17" i="4" s="1"/>
  <c r="J16" i="4"/>
  <c r="H16" i="4"/>
  <c r="E16" i="4"/>
  <c r="C16" i="4"/>
  <c r="J15" i="4"/>
  <c r="H15" i="4"/>
  <c r="E15" i="4"/>
  <c r="C15" i="4"/>
  <c r="AE14" i="4"/>
  <c r="AA14" i="4"/>
  <c r="Z14" i="4"/>
  <c r="V14" i="4"/>
  <c r="U14" i="4"/>
  <c r="Q14" i="4"/>
  <c r="P14" i="4"/>
  <c r="L14" i="4"/>
  <c r="J14" i="4"/>
  <c r="H14" i="4"/>
  <c r="E14" i="4"/>
  <c r="C14" i="4"/>
  <c r="AR13" i="4"/>
  <c r="G13" i="4"/>
  <c r="B13" i="4"/>
  <c r="A13" i="4"/>
  <c r="AH13" i="4" s="1"/>
  <c r="AW13" i="4" s="1"/>
  <c r="E12" i="4"/>
  <c r="C12" i="4"/>
  <c r="E11" i="4"/>
  <c r="C11" i="4"/>
  <c r="AE10" i="4"/>
  <c r="AA10" i="4"/>
  <c r="Z10" i="4"/>
  <c r="V10" i="4"/>
  <c r="U10" i="4"/>
  <c r="Q10" i="4"/>
  <c r="P10" i="4"/>
  <c r="L10" i="4"/>
  <c r="K10" i="4"/>
  <c r="G10" i="4"/>
  <c r="E10" i="4"/>
  <c r="C10" i="4"/>
  <c r="AR9" i="4"/>
  <c r="B9" i="4"/>
  <c r="A9" i="4"/>
  <c r="AH9" i="4" s="1"/>
  <c r="AW9" i="4" s="1"/>
  <c r="AE6" i="4"/>
  <c r="AA6" i="4"/>
  <c r="Z6" i="4"/>
  <c r="V6" i="4"/>
  <c r="U6" i="4"/>
  <c r="Q6" i="4"/>
  <c r="P6" i="4"/>
  <c r="L6" i="4"/>
  <c r="K6" i="4"/>
  <c r="G6" i="4"/>
  <c r="F6" i="4"/>
  <c r="B6" i="4"/>
  <c r="AR5" i="4"/>
  <c r="AQ5" i="4"/>
  <c r="AN5" i="4"/>
  <c r="AM5" i="4"/>
  <c r="A5" i="4"/>
  <c r="AH5" i="4" s="1"/>
  <c r="AW5" i="4" s="1"/>
  <c r="AH2" i="4"/>
  <c r="AH1" i="4"/>
  <c r="AH29" i="3"/>
  <c r="Y28" i="3"/>
  <c r="W28" i="3"/>
  <c r="T28" i="3"/>
  <c r="R28" i="3"/>
  <c r="O28" i="3"/>
  <c r="M28" i="3"/>
  <c r="J28" i="3"/>
  <c r="H28" i="3"/>
  <c r="E28" i="3"/>
  <c r="C28" i="3"/>
  <c r="Y27" i="3"/>
  <c r="W27" i="3"/>
  <c r="T27" i="3"/>
  <c r="R27" i="3"/>
  <c r="O27" i="3"/>
  <c r="M27" i="3"/>
  <c r="J27" i="3"/>
  <c r="H27" i="3"/>
  <c r="E27" i="3"/>
  <c r="C27" i="3"/>
  <c r="AE26" i="3"/>
  <c r="AA26" i="3"/>
  <c r="Y26" i="3"/>
  <c r="W26" i="3"/>
  <c r="T26" i="3"/>
  <c r="R26" i="3"/>
  <c r="O26" i="3"/>
  <c r="M26" i="3"/>
  <c r="L26" i="3"/>
  <c r="J26" i="3"/>
  <c r="H26" i="3"/>
  <c r="E26" i="3"/>
  <c r="C26" i="3"/>
  <c r="V25" i="3"/>
  <c r="Q25" i="3"/>
  <c r="L25" i="3"/>
  <c r="G25" i="3"/>
  <c r="B25" i="3"/>
  <c r="A25" i="3"/>
  <c r="AH25" i="3" s="1"/>
  <c r="AW25" i="3" s="1"/>
  <c r="T24" i="3"/>
  <c r="R24" i="3"/>
  <c r="O24" i="3"/>
  <c r="M24" i="3"/>
  <c r="J24" i="3"/>
  <c r="H24" i="3"/>
  <c r="E24" i="3"/>
  <c r="C24" i="3"/>
  <c r="T23" i="3"/>
  <c r="R23" i="3"/>
  <c r="O23" i="3"/>
  <c r="M23" i="3"/>
  <c r="J23" i="3"/>
  <c r="H23" i="3"/>
  <c r="E23" i="3"/>
  <c r="C23" i="3"/>
  <c r="AE22" i="3"/>
  <c r="AA22" i="3"/>
  <c r="Z22" i="3"/>
  <c r="V22" i="3"/>
  <c r="T22" i="3"/>
  <c r="R22" i="3"/>
  <c r="O22" i="3"/>
  <c r="M22" i="3"/>
  <c r="J22" i="3"/>
  <c r="H22" i="3"/>
  <c r="E22" i="3"/>
  <c r="AR21" i="3" s="1"/>
  <c r="C22" i="3"/>
  <c r="Q21" i="3"/>
  <c r="L21" i="3"/>
  <c r="G21" i="3"/>
  <c r="B21" i="3"/>
  <c r="A21" i="3"/>
  <c r="AH21" i="3" s="1"/>
  <c r="AW21" i="3" s="1"/>
  <c r="O20" i="3"/>
  <c r="M20" i="3"/>
  <c r="J20" i="3"/>
  <c r="H20" i="3"/>
  <c r="E20" i="3"/>
  <c r="C20" i="3"/>
  <c r="O19" i="3"/>
  <c r="M19" i="3"/>
  <c r="J19" i="3"/>
  <c r="H19" i="3"/>
  <c r="E19" i="3"/>
  <c r="C19" i="3"/>
  <c r="AE18" i="3"/>
  <c r="AA18" i="3"/>
  <c r="Z18" i="3"/>
  <c r="V18" i="3"/>
  <c r="U18" i="3"/>
  <c r="Q18" i="3"/>
  <c r="O18" i="3"/>
  <c r="M18" i="3"/>
  <c r="J18" i="3"/>
  <c r="H18" i="3"/>
  <c r="E18" i="3"/>
  <c r="C18" i="3"/>
  <c r="F18" i="3" s="1"/>
  <c r="AR17" i="3"/>
  <c r="L17" i="3"/>
  <c r="G17" i="3"/>
  <c r="B17" i="3"/>
  <c r="A17" i="3"/>
  <c r="AH17" i="3" s="1"/>
  <c r="AW17" i="3" s="1"/>
  <c r="J16" i="3"/>
  <c r="H16" i="3"/>
  <c r="E16" i="3"/>
  <c r="C16" i="3"/>
  <c r="J15" i="3"/>
  <c r="H15" i="3"/>
  <c r="E15" i="3"/>
  <c r="C15" i="3"/>
  <c r="AE14" i="3"/>
  <c r="AA14" i="3"/>
  <c r="Z14" i="3"/>
  <c r="V14" i="3"/>
  <c r="U14" i="3"/>
  <c r="Q14" i="3"/>
  <c r="P14" i="3"/>
  <c r="L14" i="3"/>
  <c r="J14" i="3"/>
  <c r="K14" i="3" s="1"/>
  <c r="H14" i="3"/>
  <c r="G14" i="3"/>
  <c r="E14" i="3"/>
  <c r="C14" i="3"/>
  <c r="G13" i="3"/>
  <c r="B13" i="3"/>
  <c r="A13" i="3"/>
  <c r="AH13" i="3" s="1"/>
  <c r="AW13" i="3" s="1"/>
  <c r="E12" i="3"/>
  <c r="C12" i="3"/>
  <c r="E11" i="3"/>
  <c r="C11" i="3"/>
  <c r="AE10" i="3"/>
  <c r="AA10" i="3"/>
  <c r="Z10" i="3"/>
  <c r="V10" i="3"/>
  <c r="U10" i="3"/>
  <c r="Q10" i="3"/>
  <c r="P10" i="3"/>
  <c r="L10" i="3"/>
  <c r="K10" i="3"/>
  <c r="G10" i="3"/>
  <c r="E10" i="3"/>
  <c r="C10" i="3"/>
  <c r="B9" i="3"/>
  <c r="A9" i="3"/>
  <c r="AH9" i="3" s="1"/>
  <c r="AW9" i="3" s="1"/>
  <c r="AE6" i="3"/>
  <c r="AA6" i="3"/>
  <c r="Z6" i="3"/>
  <c r="V6" i="3"/>
  <c r="U6" i="3"/>
  <c r="Q6" i="3"/>
  <c r="P6" i="3"/>
  <c r="L6" i="3"/>
  <c r="K6" i="3"/>
  <c r="G6" i="3"/>
  <c r="F6" i="3"/>
  <c r="B6" i="3"/>
  <c r="AR5" i="3"/>
  <c r="AQ5" i="3"/>
  <c r="AN5" i="3"/>
  <c r="AM5" i="3"/>
  <c r="A5" i="3"/>
  <c r="AH5" i="3" s="1"/>
  <c r="AW5" i="3" s="1"/>
  <c r="AH2" i="3"/>
  <c r="AH1" i="3"/>
  <c r="AC25" i="6"/>
  <c r="T24" i="6"/>
  <c r="R24" i="6"/>
  <c r="O24" i="6"/>
  <c r="M24" i="6"/>
  <c r="J24" i="6"/>
  <c r="H24" i="6"/>
  <c r="E24" i="6"/>
  <c r="C24" i="6"/>
  <c r="T23" i="6"/>
  <c r="R23" i="6"/>
  <c r="O23" i="6"/>
  <c r="M23" i="6"/>
  <c r="J23" i="6"/>
  <c r="H23" i="6"/>
  <c r="E23" i="6"/>
  <c r="C23" i="6"/>
  <c r="Z22" i="6"/>
  <c r="V22" i="6"/>
  <c r="T22" i="6"/>
  <c r="R22" i="6"/>
  <c r="O22" i="6"/>
  <c r="M22" i="6"/>
  <c r="J22" i="6"/>
  <c r="H22" i="6"/>
  <c r="E22" i="6"/>
  <c r="C22" i="6"/>
  <c r="AM21" i="6"/>
  <c r="AL21" i="6"/>
  <c r="Q21" i="6"/>
  <c r="L21" i="6"/>
  <c r="G21" i="6"/>
  <c r="B21" i="6"/>
  <c r="A21" i="6"/>
  <c r="AC21" i="6" s="1"/>
  <c r="AR21" i="6" s="1"/>
  <c r="O20" i="6"/>
  <c r="M20" i="6"/>
  <c r="J20" i="6"/>
  <c r="H20" i="6"/>
  <c r="E20" i="6"/>
  <c r="C20" i="6"/>
  <c r="O19" i="6"/>
  <c r="M19" i="6"/>
  <c r="J19" i="6"/>
  <c r="H19" i="6"/>
  <c r="E19" i="6"/>
  <c r="C19" i="6"/>
  <c r="Z18" i="6"/>
  <c r="V18" i="6"/>
  <c r="U18" i="6"/>
  <c r="Q18" i="6"/>
  <c r="O18" i="6"/>
  <c r="M18" i="6"/>
  <c r="J18" i="6"/>
  <c r="H18" i="6"/>
  <c r="E18" i="6"/>
  <c r="C18" i="6"/>
  <c r="AM17" i="6"/>
  <c r="AL17" i="6"/>
  <c r="L17" i="6"/>
  <c r="G17" i="6"/>
  <c r="B17" i="6"/>
  <c r="A17" i="6"/>
  <c r="AC17" i="6" s="1"/>
  <c r="AR17" i="6" s="1"/>
  <c r="J16" i="6"/>
  <c r="H16" i="6"/>
  <c r="E16" i="6"/>
  <c r="C16" i="6"/>
  <c r="J15" i="6"/>
  <c r="H15" i="6"/>
  <c r="E15" i="6"/>
  <c r="C15" i="6"/>
  <c r="Z14" i="6"/>
  <c r="V14" i="6"/>
  <c r="U14" i="6"/>
  <c r="Q14" i="6"/>
  <c r="P14" i="6"/>
  <c r="L14" i="6"/>
  <c r="J14" i="6"/>
  <c r="H14" i="6"/>
  <c r="K14" i="6" s="1"/>
  <c r="E14" i="6"/>
  <c r="C14" i="6"/>
  <c r="AM13" i="6"/>
  <c r="AL13" i="6"/>
  <c r="G13" i="6"/>
  <c r="B13" i="6"/>
  <c r="A13" i="6"/>
  <c r="AC13" i="6" s="1"/>
  <c r="AR13" i="6" s="1"/>
  <c r="E12" i="6"/>
  <c r="C12" i="6"/>
  <c r="E11" i="6"/>
  <c r="C11" i="6"/>
  <c r="Z10" i="6"/>
  <c r="V10" i="6"/>
  <c r="U10" i="6"/>
  <c r="Q10" i="6"/>
  <c r="P10" i="6"/>
  <c r="L10" i="6"/>
  <c r="K10" i="6"/>
  <c r="G10" i="6"/>
  <c r="E10" i="6"/>
  <c r="C10" i="6"/>
  <c r="AM9" i="6"/>
  <c r="AL9" i="6"/>
  <c r="B9" i="6"/>
  <c r="A9" i="6"/>
  <c r="AC9" i="6" s="1"/>
  <c r="AR9" i="6" s="1"/>
  <c r="Z6" i="6"/>
  <c r="V6" i="6"/>
  <c r="U6" i="6"/>
  <c r="Q6" i="6"/>
  <c r="P6" i="6"/>
  <c r="L6" i="6"/>
  <c r="K6" i="6"/>
  <c r="G6" i="6"/>
  <c r="F6" i="6"/>
  <c r="B6" i="6"/>
  <c r="AM5" i="6"/>
  <c r="AL5" i="6"/>
  <c r="AI5" i="6"/>
  <c r="AH5" i="6"/>
  <c r="A5" i="6"/>
  <c r="AC5" i="6" s="1"/>
  <c r="AR5" i="6" s="1"/>
  <c r="AC3" i="6"/>
  <c r="AC2" i="6"/>
  <c r="AC1" i="6"/>
  <c r="AH29" i="2"/>
  <c r="Y28" i="2"/>
  <c r="W28" i="2"/>
  <c r="T28" i="2"/>
  <c r="R28" i="2"/>
  <c r="O28" i="2"/>
  <c r="M28" i="2"/>
  <c r="J28" i="2"/>
  <c r="H28" i="2"/>
  <c r="E28" i="2"/>
  <c r="C28" i="2"/>
  <c r="Y27" i="2"/>
  <c r="W27" i="2"/>
  <c r="T27" i="2"/>
  <c r="R27" i="2"/>
  <c r="O27" i="2"/>
  <c r="M27" i="2"/>
  <c r="J27" i="2"/>
  <c r="H27" i="2"/>
  <c r="E27" i="2"/>
  <c r="C27" i="2"/>
  <c r="AE26" i="2"/>
  <c r="AA26" i="2"/>
  <c r="Y26" i="2"/>
  <c r="W26" i="2"/>
  <c r="V26" i="2" s="1"/>
  <c r="T26" i="2"/>
  <c r="R26" i="2"/>
  <c r="O26" i="2"/>
  <c r="M26" i="2"/>
  <c r="J26" i="2"/>
  <c r="H26" i="2"/>
  <c r="E26" i="2"/>
  <c r="C26" i="2"/>
  <c r="AR25" i="2"/>
  <c r="V25" i="2"/>
  <c r="Q25" i="2"/>
  <c r="L25" i="2"/>
  <c r="G25" i="2"/>
  <c r="B25" i="2"/>
  <c r="A25" i="2"/>
  <c r="AH25" i="2" s="1"/>
  <c r="AW25" i="2" s="1"/>
  <c r="T24" i="2"/>
  <c r="R24" i="2"/>
  <c r="O24" i="2"/>
  <c r="M24" i="2"/>
  <c r="J24" i="2"/>
  <c r="H24" i="2"/>
  <c r="E24" i="2"/>
  <c r="C24" i="2"/>
  <c r="T23" i="2"/>
  <c r="R23" i="2"/>
  <c r="O23" i="2"/>
  <c r="M23" i="2"/>
  <c r="J23" i="2"/>
  <c r="H23" i="2"/>
  <c r="E23" i="2"/>
  <c r="C23" i="2"/>
  <c r="AE22" i="2"/>
  <c r="AA22" i="2"/>
  <c r="Z22" i="2"/>
  <c r="V22" i="2"/>
  <c r="T22" i="2"/>
  <c r="R22" i="2"/>
  <c r="O22" i="2"/>
  <c r="M22" i="2"/>
  <c r="J22" i="2"/>
  <c r="H22" i="2"/>
  <c r="E22" i="2"/>
  <c r="C22" i="2"/>
  <c r="Q21" i="2"/>
  <c r="L21" i="2"/>
  <c r="G21" i="2"/>
  <c r="B21" i="2"/>
  <c r="A21" i="2"/>
  <c r="AH21" i="2" s="1"/>
  <c r="AW21" i="2" s="1"/>
  <c r="O20" i="2"/>
  <c r="M20" i="2"/>
  <c r="J20" i="2"/>
  <c r="H20" i="2"/>
  <c r="E20" i="2"/>
  <c r="C20" i="2"/>
  <c r="O19" i="2"/>
  <c r="M19" i="2"/>
  <c r="J19" i="2"/>
  <c r="H19" i="2"/>
  <c r="E19" i="2"/>
  <c r="C19" i="2"/>
  <c r="AE18" i="2"/>
  <c r="AA18" i="2"/>
  <c r="Z18" i="2"/>
  <c r="V18" i="2"/>
  <c r="U18" i="2"/>
  <c r="Q18" i="2"/>
  <c r="O18" i="2"/>
  <c r="M18" i="2"/>
  <c r="J18" i="2"/>
  <c r="H18" i="2"/>
  <c r="E18" i="2"/>
  <c r="C18" i="2"/>
  <c r="L17" i="2"/>
  <c r="G17" i="2"/>
  <c r="B17" i="2"/>
  <c r="A17" i="2"/>
  <c r="AH17" i="2" s="1"/>
  <c r="AW17" i="2" s="1"/>
  <c r="J16" i="2"/>
  <c r="H16" i="2"/>
  <c r="E16" i="2"/>
  <c r="C16" i="2"/>
  <c r="J15" i="2"/>
  <c r="H15" i="2"/>
  <c r="E15" i="2"/>
  <c r="C15" i="2"/>
  <c r="AE14" i="2"/>
  <c r="AA14" i="2"/>
  <c r="Z14" i="2"/>
  <c r="V14" i="2"/>
  <c r="U14" i="2"/>
  <c r="Q14" i="2"/>
  <c r="P14" i="2"/>
  <c r="L14" i="2"/>
  <c r="J14" i="2"/>
  <c r="H14" i="2"/>
  <c r="E14" i="2"/>
  <c r="C14" i="2"/>
  <c r="G13" i="2"/>
  <c r="B13" i="2"/>
  <c r="A13" i="2"/>
  <c r="AH13" i="2" s="1"/>
  <c r="AW13" i="2" s="1"/>
  <c r="E12" i="2"/>
  <c r="C12" i="2"/>
  <c r="E11" i="2"/>
  <c r="C11" i="2"/>
  <c r="AE10" i="2"/>
  <c r="AA10" i="2"/>
  <c r="Z10" i="2"/>
  <c r="V10" i="2"/>
  <c r="U10" i="2"/>
  <c r="Q10" i="2"/>
  <c r="P10" i="2"/>
  <c r="L10" i="2"/>
  <c r="K10" i="2"/>
  <c r="G10" i="2"/>
  <c r="E10" i="2"/>
  <c r="C10" i="2"/>
  <c r="AR9" i="2"/>
  <c r="B9" i="2"/>
  <c r="A9" i="2"/>
  <c r="AH9" i="2" s="1"/>
  <c r="AW9" i="2" s="1"/>
  <c r="AE6" i="2"/>
  <c r="AA6" i="2"/>
  <c r="Z6" i="2"/>
  <c r="V6" i="2"/>
  <c r="U6" i="2"/>
  <c r="Q6" i="2"/>
  <c r="P6" i="2"/>
  <c r="L6" i="2"/>
  <c r="K6" i="2"/>
  <c r="G6" i="2"/>
  <c r="AM5" i="2" s="1"/>
  <c r="F6" i="2"/>
  <c r="B6" i="2"/>
  <c r="AR5" i="2"/>
  <c r="AQ5" i="2"/>
  <c r="AN5" i="2"/>
  <c r="A5" i="2"/>
  <c r="AH5" i="2" s="1"/>
  <c r="AW5" i="2" s="1"/>
  <c r="AH2" i="2"/>
  <c r="AH1" i="2"/>
  <c r="Q26" i="2" l="1"/>
  <c r="Q26" i="12"/>
  <c r="Q26" i="9"/>
  <c r="Q26" i="5"/>
  <c r="U26" i="3"/>
  <c r="P22" i="9"/>
  <c r="L22" i="2"/>
  <c r="L22" i="5"/>
  <c r="U26" i="13"/>
  <c r="Q26" i="13"/>
  <c r="P22" i="3"/>
  <c r="Q26" i="4"/>
  <c r="B10" i="12"/>
  <c r="AM9" i="12" s="1"/>
  <c r="L22" i="4"/>
  <c r="L22" i="13"/>
  <c r="Q22" i="5"/>
  <c r="B10" i="7"/>
  <c r="AH9" i="7" s="1"/>
  <c r="Q26" i="8"/>
  <c r="Q22" i="2"/>
  <c r="U22" i="3"/>
  <c r="F10" i="11"/>
  <c r="U22" i="9"/>
  <c r="U22" i="12"/>
  <c r="G22" i="6"/>
  <c r="P22" i="8"/>
  <c r="G26" i="12"/>
  <c r="G26" i="5"/>
  <c r="Q22" i="4"/>
  <c r="G22" i="7"/>
  <c r="B10" i="8"/>
  <c r="AM9" i="8" s="1"/>
  <c r="G26" i="9"/>
  <c r="AM25" i="9" s="1"/>
  <c r="G26" i="2"/>
  <c r="G26" i="3"/>
  <c r="Q22" i="13"/>
  <c r="U22" i="8"/>
  <c r="G26" i="4"/>
  <c r="K26" i="13"/>
  <c r="G26" i="13"/>
  <c r="G26" i="8"/>
  <c r="B14" i="3"/>
  <c r="L22" i="6"/>
  <c r="AJ5" i="7"/>
  <c r="AE5" i="7"/>
  <c r="B14" i="9"/>
  <c r="L22" i="7"/>
  <c r="G18" i="5"/>
  <c r="K18" i="9"/>
  <c r="K18" i="3"/>
  <c r="L22" i="11"/>
  <c r="K18" i="12"/>
  <c r="B14" i="8"/>
  <c r="L26" i="5"/>
  <c r="G18" i="4"/>
  <c r="P26" i="3"/>
  <c r="L26" i="9"/>
  <c r="L26" i="2"/>
  <c r="B22" i="4"/>
  <c r="L26" i="12"/>
  <c r="L26" i="4"/>
  <c r="F22" i="3"/>
  <c r="B22" i="5"/>
  <c r="AL17" i="11"/>
  <c r="L26" i="8"/>
  <c r="AE5" i="6"/>
  <c r="AD5" i="6"/>
  <c r="AN13" i="6"/>
  <c r="B14" i="6"/>
  <c r="F22" i="9"/>
  <c r="P26" i="13"/>
  <c r="L26" i="13"/>
  <c r="B22" i="2"/>
  <c r="AI5" i="10"/>
  <c r="F22" i="12"/>
  <c r="AM13" i="3"/>
  <c r="P18" i="3"/>
  <c r="F14" i="11"/>
  <c r="F22" i="13"/>
  <c r="Q22" i="6"/>
  <c r="AN17" i="6"/>
  <c r="AM13" i="9"/>
  <c r="P18" i="9"/>
  <c r="AN17" i="9" s="1"/>
  <c r="AJ5" i="8"/>
  <c r="AI5" i="8"/>
  <c r="F22" i="8"/>
  <c r="P18" i="5"/>
  <c r="Q22" i="7"/>
  <c r="G14" i="7"/>
  <c r="AH13" i="7" s="1"/>
  <c r="K22" i="9"/>
  <c r="P18" i="4"/>
  <c r="P18" i="13"/>
  <c r="K22" i="3"/>
  <c r="AS21" i="12"/>
  <c r="K22" i="12"/>
  <c r="AS21" i="5"/>
  <c r="G22" i="5"/>
  <c r="AM21" i="5" s="1"/>
  <c r="AM13" i="8"/>
  <c r="K14" i="11"/>
  <c r="AN17" i="7"/>
  <c r="G22" i="4"/>
  <c r="AJ5" i="9"/>
  <c r="AK5" i="9" s="1"/>
  <c r="AI5" i="9"/>
  <c r="AS25" i="9"/>
  <c r="B26" i="9"/>
  <c r="AJ5" i="3"/>
  <c r="AI5" i="3"/>
  <c r="B26" i="3"/>
  <c r="AS21" i="8"/>
  <c r="K22" i="8"/>
  <c r="AS25" i="5"/>
  <c r="B26" i="5"/>
  <c r="AI5" i="12"/>
  <c r="AS25" i="12"/>
  <c r="B26" i="12"/>
  <c r="AN5" i="7"/>
  <c r="AN21" i="7"/>
  <c r="B22" i="7"/>
  <c r="F26" i="13"/>
  <c r="AS25" i="13"/>
  <c r="B26" i="13"/>
  <c r="AN21" i="6"/>
  <c r="B22" i="6"/>
  <c r="AI5" i="4"/>
  <c r="AS25" i="4"/>
  <c r="B26" i="4"/>
  <c r="AO5" i="2"/>
  <c r="AJ5" i="2"/>
  <c r="AS5" i="2"/>
  <c r="B26" i="2"/>
  <c r="AS25" i="8"/>
  <c r="B26" i="8"/>
  <c r="AD5" i="11"/>
  <c r="AN21" i="11"/>
  <c r="B22" i="11"/>
  <c r="AO5" i="13"/>
  <c r="AS5" i="13"/>
  <c r="AJ5" i="13"/>
  <c r="B14" i="13"/>
  <c r="AM13" i="13" s="1"/>
  <c r="G14" i="13"/>
  <c r="F18" i="13"/>
  <c r="G22" i="13"/>
  <c r="P22" i="13"/>
  <c r="AM17" i="13"/>
  <c r="AQ21" i="13"/>
  <c r="AM21" i="13"/>
  <c r="AI5" i="13"/>
  <c r="B10" i="13"/>
  <c r="AQ17" i="13"/>
  <c r="K18" i="13"/>
  <c r="K22" i="13"/>
  <c r="U22" i="13"/>
  <c r="V26" i="12"/>
  <c r="AO5" i="12"/>
  <c r="AS5" i="12"/>
  <c r="AJ5" i="12"/>
  <c r="AK5" i="12" s="1"/>
  <c r="AQ9" i="12"/>
  <c r="AS9" i="12" s="1"/>
  <c r="F10" i="12"/>
  <c r="AN9" i="12" s="1"/>
  <c r="AO9" i="12" s="1"/>
  <c r="AS13" i="12"/>
  <c r="B14" i="12"/>
  <c r="G14" i="12"/>
  <c r="AS17" i="12"/>
  <c r="B18" i="12"/>
  <c r="G18" i="12"/>
  <c r="L18" i="12"/>
  <c r="F18" i="11"/>
  <c r="AH17" i="11"/>
  <c r="AJ5" i="11"/>
  <c r="AN5" i="11"/>
  <c r="AE5" i="11"/>
  <c r="AF5" i="11" s="1"/>
  <c r="K18" i="11"/>
  <c r="P18" i="11"/>
  <c r="AO5" i="10"/>
  <c r="AS5" i="10"/>
  <c r="AJ5" i="10"/>
  <c r="AS9" i="10"/>
  <c r="B10" i="10"/>
  <c r="AM9" i="10" s="1"/>
  <c r="AS21" i="10"/>
  <c r="B22" i="10"/>
  <c r="G22" i="10"/>
  <c r="L22" i="10"/>
  <c r="Q22" i="10"/>
  <c r="AS25" i="10"/>
  <c r="B26" i="10"/>
  <c r="G26" i="10"/>
  <c r="L26" i="10"/>
  <c r="Q26" i="10"/>
  <c r="V26" i="10"/>
  <c r="AS13" i="10"/>
  <c r="B14" i="10"/>
  <c r="G14" i="10"/>
  <c r="AS17" i="10"/>
  <c r="F18" i="10"/>
  <c r="K18" i="10"/>
  <c r="P18" i="10"/>
  <c r="AN17" i="10" s="1"/>
  <c r="F22" i="10"/>
  <c r="K22" i="10"/>
  <c r="P22" i="10"/>
  <c r="U22" i="10"/>
  <c r="B10" i="9"/>
  <c r="AM9" i="9" s="1"/>
  <c r="AQ9" i="9"/>
  <c r="AQ13" i="9"/>
  <c r="AO5" i="9"/>
  <c r="AS5" i="9"/>
  <c r="F10" i="9"/>
  <c r="AN9" i="9" s="1"/>
  <c r="F14" i="9"/>
  <c r="U26" i="9"/>
  <c r="Z26" i="9"/>
  <c r="AQ9" i="8"/>
  <c r="AQ13" i="8"/>
  <c r="AO5" i="8"/>
  <c r="AS5" i="8"/>
  <c r="F10" i="8"/>
  <c r="AN9" i="8" s="1"/>
  <c r="AO9" i="8" s="1"/>
  <c r="F14" i="8"/>
  <c r="AI13" i="8" s="1"/>
  <c r="AS17" i="8"/>
  <c r="F18" i="8"/>
  <c r="K18" i="8"/>
  <c r="P18" i="8"/>
  <c r="F10" i="7"/>
  <c r="AE9" i="7" s="1"/>
  <c r="F14" i="7"/>
  <c r="AL13" i="7"/>
  <c r="AD5" i="7"/>
  <c r="AF5" i="7" s="1"/>
  <c r="K14" i="7"/>
  <c r="AI13" i="7" s="1"/>
  <c r="B18" i="7"/>
  <c r="G18" i="7"/>
  <c r="L18" i="7"/>
  <c r="K22" i="7"/>
  <c r="P22" i="7"/>
  <c r="B18" i="6"/>
  <c r="G18" i="6"/>
  <c r="L18" i="6"/>
  <c r="AF5" i="6"/>
  <c r="AJ5" i="6"/>
  <c r="AN5" i="6"/>
  <c r="AO5" i="6" s="1"/>
  <c r="AN9" i="6"/>
  <c r="F10" i="6"/>
  <c r="AI9" i="6" s="1"/>
  <c r="F14" i="6"/>
  <c r="V26" i="5"/>
  <c r="AM17" i="4"/>
  <c r="B10" i="4"/>
  <c r="B14" i="4"/>
  <c r="G14" i="4"/>
  <c r="F18" i="4"/>
  <c r="AO5" i="4"/>
  <c r="AS5" i="4"/>
  <c r="AJ5" i="4"/>
  <c r="AQ17" i="4"/>
  <c r="K18" i="4"/>
  <c r="AJ17" i="4" s="1"/>
  <c r="F22" i="4"/>
  <c r="K22" i="4"/>
  <c r="P22" i="4"/>
  <c r="U22" i="4"/>
  <c r="P26" i="4"/>
  <c r="U26" i="4"/>
  <c r="B10" i="3"/>
  <c r="AM9" i="3" s="1"/>
  <c r="F26" i="3"/>
  <c r="AQ9" i="3"/>
  <c r="AQ13" i="3"/>
  <c r="AK5" i="3"/>
  <c r="AQ25" i="3"/>
  <c r="K26" i="3"/>
  <c r="Q26" i="3"/>
  <c r="V26" i="3"/>
  <c r="AO5" i="3"/>
  <c r="AS5" i="3"/>
  <c r="F10" i="3"/>
  <c r="F14" i="3"/>
  <c r="AI13" i="3" s="1"/>
  <c r="G18" i="2"/>
  <c r="G14" i="2"/>
  <c r="K18" i="2"/>
  <c r="F22" i="2"/>
  <c r="AQ21" i="2"/>
  <c r="AI5" i="2"/>
  <c r="AK5" i="2" s="1"/>
  <c r="G22" i="2"/>
  <c r="P22" i="2"/>
  <c r="AI5" i="5"/>
  <c r="AM17" i="5"/>
  <c r="B10" i="5"/>
  <c r="AM9" i="5" s="1"/>
  <c r="B14" i="5"/>
  <c r="G14" i="5"/>
  <c r="F18" i="5"/>
  <c r="AO5" i="5"/>
  <c r="AS5" i="5"/>
  <c r="AJ5" i="5"/>
  <c r="AQ17" i="5"/>
  <c r="K18" i="5"/>
  <c r="F22" i="5"/>
  <c r="K22" i="5"/>
  <c r="P22" i="5"/>
  <c r="U22" i="5"/>
  <c r="F26" i="5"/>
  <c r="K26" i="5"/>
  <c r="P26" i="5"/>
  <c r="AM21" i="2"/>
  <c r="AR13" i="2"/>
  <c r="B18" i="2"/>
  <c r="L18" i="2"/>
  <c r="AM17" i="2" s="1"/>
  <c r="K22" i="2"/>
  <c r="U22" i="2"/>
  <c r="AS21" i="4"/>
  <c r="AI9" i="11"/>
  <c r="AI13" i="11"/>
  <c r="AD17" i="11"/>
  <c r="AH21" i="11"/>
  <c r="AL9" i="11"/>
  <c r="AN9" i="11" s="1"/>
  <c r="B10" i="11"/>
  <c r="AL13" i="11"/>
  <c r="AN13" i="11" s="1"/>
  <c r="B14" i="11"/>
  <c r="G14" i="11"/>
  <c r="AM17" i="11"/>
  <c r="AN17" i="11" s="1"/>
  <c r="F22" i="11"/>
  <c r="K22" i="11"/>
  <c r="P22" i="11"/>
  <c r="U22" i="11"/>
  <c r="AI9" i="7"/>
  <c r="AJ9" i="7" s="1"/>
  <c r="AD9" i="7"/>
  <c r="AE13" i="7"/>
  <c r="AH21" i="7"/>
  <c r="F18" i="7"/>
  <c r="K18" i="7"/>
  <c r="P18" i="7"/>
  <c r="F22" i="7"/>
  <c r="U22" i="7"/>
  <c r="AM9" i="7"/>
  <c r="AN9" i="7" s="1"/>
  <c r="AM13" i="7"/>
  <c r="AN13" i="7" s="1"/>
  <c r="AM9" i="13"/>
  <c r="AN25" i="13"/>
  <c r="AJ25" i="13"/>
  <c r="AN17" i="13"/>
  <c r="AO17" i="13" s="1"/>
  <c r="AJ17" i="13"/>
  <c r="AI17" i="13"/>
  <c r="AI21" i="13"/>
  <c r="AM25" i="13"/>
  <c r="AO25" i="13" s="1"/>
  <c r="AI25" i="13"/>
  <c r="AK25" i="13" s="1"/>
  <c r="F10" i="13"/>
  <c r="F14" i="13"/>
  <c r="K14" i="13"/>
  <c r="AQ9" i="13"/>
  <c r="AS9" i="13" s="1"/>
  <c r="AQ13" i="13"/>
  <c r="AS13" i="13" s="1"/>
  <c r="AR17" i="13"/>
  <c r="AS17" i="13" s="1"/>
  <c r="AR21" i="13"/>
  <c r="AI9" i="12"/>
  <c r="AM13" i="12"/>
  <c r="AI13" i="12"/>
  <c r="AM17" i="12"/>
  <c r="AI17" i="12"/>
  <c r="AN13" i="12"/>
  <c r="AJ13" i="12"/>
  <c r="AN17" i="12"/>
  <c r="AJ17" i="12"/>
  <c r="AN21" i="12"/>
  <c r="AM25" i="12"/>
  <c r="B22" i="12"/>
  <c r="G22" i="12"/>
  <c r="L22" i="12"/>
  <c r="Q22" i="12"/>
  <c r="F26" i="12"/>
  <c r="K26" i="12"/>
  <c r="P26" i="12"/>
  <c r="U26" i="12"/>
  <c r="Z26" i="12"/>
  <c r="AM25" i="10"/>
  <c r="F10" i="10"/>
  <c r="F14" i="10"/>
  <c r="K14" i="10"/>
  <c r="B18" i="10"/>
  <c r="G18" i="10"/>
  <c r="L18" i="10"/>
  <c r="F26" i="10"/>
  <c r="K26" i="10"/>
  <c r="P26" i="10"/>
  <c r="U26" i="10"/>
  <c r="Z26" i="10"/>
  <c r="AI13" i="9"/>
  <c r="AN13" i="9"/>
  <c r="AO13" i="9" s="1"/>
  <c r="AJ13" i="9"/>
  <c r="AN21" i="9"/>
  <c r="AR9" i="9"/>
  <c r="AS9" i="9" s="1"/>
  <c r="AR13" i="9"/>
  <c r="AS13" i="9" s="1"/>
  <c r="AQ17" i="9"/>
  <c r="AS17" i="9" s="1"/>
  <c r="B18" i="9"/>
  <c r="G18" i="9"/>
  <c r="L18" i="9"/>
  <c r="AQ21" i="9"/>
  <c r="AS21" i="9" s="1"/>
  <c r="B22" i="9"/>
  <c r="G22" i="9"/>
  <c r="L22" i="9"/>
  <c r="Q22" i="9"/>
  <c r="F26" i="9"/>
  <c r="K26" i="9"/>
  <c r="P26" i="9"/>
  <c r="AJ9" i="8"/>
  <c r="AN17" i="8"/>
  <c r="AN21" i="8"/>
  <c r="AM25" i="8"/>
  <c r="AR9" i="8"/>
  <c r="AS9" i="8" s="1"/>
  <c r="AR13" i="8"/>
  <c r="AS13" i="8" s="1"/>
  <c r="B18" i="8"/>
  <c r="G18" i="8"/>
  <c r="L18" i="8"/>
  <c r="B22" i="8"/>
  <c r="G22" i="8"/>
  <c r="L22" i="8"/>
  <c r="Q22" i="8"/>
  <c r="F26" i="8"/>
  <c r="K26" i="8"/>
  <c r="P26" i="8"/>
  <c r="U26" i="8"/>
  <c r="AN21" i="5"/>
  <c r="AJ21" i="5"/>
  <c r="AM13" i="5"/>
  <c r="AN17" i="5"/>
  <c r="AO17" i="5" s="1"/>
  <c r="AJ17" i="5"/>
  <c r="AI17" i="5"/>
  <c r="AM25" i="5"/>
  <c r="F10" i="5"/>
  <c r="F14" i="5"/>
  <c r="K14" i="5"/>
  <c r="U26" i="5"/>
  <c r="Z26" i="5"/>
  <c r="AQ9" i="5"/>
  <c r="AS9" i="5" s="1"/>
  <c r="AQ13" i="5"/>
  <c r="AS13" i="5" s="1"/>
  <c r="AR17" i="5"/>
  <c r="AS17" i="5" s="1"/>
  <c r="AK5" i="4"/>
  <c r="AM9" i="4"/>
  <c r="AN21" i="4"/>
  <c r="AJ21" i="4"/>
  <c r="AM13" i="4"/>
  <c r="AN17" i="4"/>
  <c r="AO17" i="4" s="1"/>
  <c r="AI17" i="4"/>
  <c r="AM21" i="4"/>
  <c r="AI21" i="4"/>
  <c r="AK21" i="4" s="1"/>
  <c r="AM25" i="4"/>
  <c r="F10" i="4"/>
  <c r="F14" i="4"/>
  <c r="K14" i="4"/>
  <c r="F26" i="4"/>
  <c r="K26" i="4"/>
  <c r="Z26" i="4"/>
  <c r="AQ9" i="4"/>
  <c r="AS9" i="4" s="1"/>
  <c r="AQ13" i="4"/>
  <c r="AS13" i="4" s="1"/>
  <c r="AR17" i="4"/>
  <c r="AS17" i="4" s="1"/>
  <c r="AN17" i="3"/>
  <c r="AI9" i="3"/>
  <c r="AN9" i="3"/>
  <c r="AJ9" i="3"/>
  <c r="AN13" i="3"/>
  <c r="AN21" i="3"/>
  <c r="AR9" i="3"/>
  <c r="AR13" i="3"/>
  <c r="AS13" i="3" s="1"/>
  <c r="AQ17" i="3"/>
  <c r="AS17" i="3" s="1"/>
  <c r="B18" i="3"/>
  <c r="G18" i="3"/>
  <c r="L18" i="3"/>
  <c r="AQ21" i="3"/>
  <c r="AS21" i="3" s="1"/>
  <c r="B22" i="3"/>
  <c r="G22" i="3"/>
  <c r="L22" i="3"/>
  <c r="Q22" i="3"/>
  <c r="AR25" i="3"/>
  <c r="AS25" i="3" s="1"/>
  <c r="Z26" i="3"/>
  <c r="AH17" i="6"/>
  <c r="AI13" i="6"/>
  <c r="AH21" i="6"/>
  <c r="B10" i="6"/>
  <c r="G14" i="6"/>
  <c r="AH13" i="6" s="1"/>
  <c r="F18" i="6"/>
  <c r="K18" i="6"/>
  <c r="P18" i="6"/>
  <c r="F22" i="6"/>
  <c r="K22" i="6"/>
  <c r="P22" i="6"/>
  <c r="U22" i="6"/>
  <c r="B10" i="2"/>
  <c r="AQ9" i="2"/>
  <c r="AS9" i="2" s="1"/>
  <c r="F10" i="2"/>
  <c r="K14" i="2"/>
  <c r="B14" i="2"/>
  <c r="AQ13" i="2"/>
  <c r="F14" i="2"/>
  <c r="AQ17" i="2"/>
  <c r="F18" i="2"/>
  <c r="AR17" i="2"/>
  <c r="P18" i="2"/>
  <c r="AN21" i="2"/>
  <c r="AJ21" i="2"/>
  <c r="AI21" i="2"/>
  <c r="F26" i="2"/>
  <c r="K26" i="2"/>
  <c r="P26" i="2"/>
  <c r="U26" i="2"/>
  <c r="Z26" i="2"/>
  <c r="AR21" i="2"/>
  <c r="AQ25" i="2"/>
  <c r="AS25" i="2" s="1"/>
  <c r="AM25" i="2" l="1"/>
  <c r="AS21" i="2"/>
  <c r="AO21" i="2"/>
  <c r="AO13" i="3"/>
  <c r="AE9" i="6"/>
  <c r="AK5" i="5"/>
  <c r="AJ9" i="12"/>
  <c r="AO21" i="4"/>
  <c r="AJ9" i="9"/>
  <c r="AI9" i="9"/>
  <c r="AK9" i="9" s="1"/>
  <c r="AN21" i="13"/>
  <c r="AO21" i="13" s="1"/>
  <c r="AI9" i="10"/>
  <c r="AH17" i="7"/>
  <c r="AK5" i="13"/>
  <c r="AK5" i="8"/>
  <c r="AI9" i="8"/>
  <c r="AT13" i="5"/>
  <c r="AJ21" i="13"/>
  <c r="AT13" i="10"/>
  <c r="AK5" i="10"/>
  <c r="AI17" i="11"/>
  <c r="AJ17" i="11" s="1"/>
  <c r="AT13" i="8"/>
  <c r="AN13" i="8"/>
  <c r="AO13" i="8" s="1"/>
  <c r="AJ13" i="8"/>
  <c r="AK13" i="8" s="1"/>
  <c r="AT17" i="4"/>
  <c r="AO21" i="5"/>
  <c r="AE17" i="11"/>
  <c r="AO17" i="11"/>
  <c r="AJ13" i="6"/>
  <c r="AO17" i="6"/>
  <c r="AJ21" i="10"/>
  <c r="AM21" i="10"/>
  <c r="AO9" i="6"/>
  <c r="AT21" i="9"/>
  <c r="AT17" i="9"/>
  <c r="AT9" i="9"/>
  <c r="AT13" i="9"/>
  <c r="AS13" i="2"/>
  <c r="AT13" i="12"/>
  <c r="AT17" i="12"/>
  <c r="AT9" i="12"/>
  <c r="AK17" i="5"/>
  <c r="AT17" i="5"/>
  <c r="AT9" i="5"/>
  <c r="AO13" i="7"/>
  <c r="AJ13" i="7"/>
  <c r="AD13" i="7"/>
  <c r="AF13" i="7" s="1"/>
  <c r="AO9" i="7"/>
  <c r="AO13" i="11"/>
  <c r="AT17" i="10"/>
  <c r="AT21" i="10"/>
  <c r="AT9" i="10"/>
  <c r="AO9" i="9"/>
  <c r="AT5" i="9"/>
  <c r="AT13" i="4"/>
  <c r="AT9" i="4"/>
  <c r="AT5" i="12"/>
  <c r="AT21" i="12"/>
  <c r="AI21" i="5"/>
  <c r="AK21" i="5" s="1"/>
  <c r="AT5" i="5"/>
  <c r="AT21" i="5"/>
  <c r="AT17" i="8"/>
  <c r="AT9" i="8"/>
  <c r="AO21" i="11"/>
  <c r="AO9" i="11"/>
  <c r="AO5" i="11"/>
  <c r="AO13" i="6"/>
  <c r="AO5" i="7"/>
  <c r="AO17" i="7"/>
  <c r="AO21" i="7"/>
  <c r="AT21" i="4"/>
  <c r="AT5" i="4"/>
  <c r="AT25" i="9"/>
  <c r="AT5" i="8"/>
  <c r="AT21" i="8"/>
  <c r="AT5" i="10"/>
  <c r="AT25" i="10"/>
  <c r="AT25" i="5"/>
  <c r="AT25" i="12"/>
  <c r="AK21" i="13"/>
  <c r="AS21" i="13"/>
  <c r="AT21" i="13" s="1"/>
  <c r="AO21" i="6"/>
  <c r="AT25" i="4"/>
  <c r="AT25" i="8"/>
  <c r="AK17" i="13"/>
  <c r="AK17" i="12"/>
  <c r="AK13" i="12"/>
  <c r="AD21" i="11"/>
  <c r="AN21" i="10"/>
  <c r="AM13" i="10"/>
  <c r="AI25" i="10"/>
  <c r="AI21" i="10"/>
  <c r="AJ17" i="8"/>
  <c r="AD17" i="7"/>
  <c r="AD17" i="6"/>
  <c r="AI25" i="3"/>
  <c r="AS9" i="3"/>
  <c r="AT9" i="3" s="1"/>
  <c r="AJ13" i="3"/>
  <c r="AK13" i="3" s="1"/>
  <c r="AO9" i="3"/>
  <c r="AM25" i="3"/>
  <c r="AJ17" i="3"/>
  <c r="AN25" i="5"/>
  <c r="AO25" i="5" s="1"/>
  <c r="AI17" i="2"/>
  <c r="AH13" i="11"/>
  <c r="AJ13" i="11" s="1"/>
  <c r="AD13" i="11"/>
  <c r="AH9" i="11"/>
  <c r="AJ9" i="11" s="1"/>
  <c r="AD9" i="11"/>
  <c r="AF17" i="11"/>
  <c r="AE13" i="11"/>
  <c r="AI21" i="11"/>
  <c r="AE21" i="11"/>
  <c r="AJ21" i="11"/>
  <c r="AK21" i="11" s="1"/>
  <c r="AE9" i="11"/>
  <c r="AI21" i="7"/>
  <c r="AE21" i="7"/>
  <c r="AD21" i="7"/>
  <c r="AF9" i="7"/>
  <c r="AI17" i="7"/>
  <c r="AJ17" i="7" s="1"/>
  <c r="AE17" i="7"/>
  <c r="AJ21" i="7"/>
  <c r="AK21" i="7" s="1"/>
  <c r="AN9" i="13"/>
  <c r="AO9" i="13" s="1"/>
  <c r="AJ9" i="13"/>
  <c r="AN13" i="13"/>
  <c r="AO13" i="13" s="1"/>
  <c r="AJ13" i="13"/>
  <c r="AI13" i="13"/>
  <c r="AK13" i="13" s="1"/>
  <c r="AI9" i="13"/>
  <c r="AN25" i="12"/>
  <c r="AJ25" i="12"/>
  <c r="AM21" i="12"/>
  <c r="AO21" i="12" s="1"/>
  <c r="AI21" i="12"/>
  <c r="AO25" i="12"/>
  <c r="AK9" i="12"/>
  <c r="AI25" i="12"/>
  <c r="AJ21" i="12"/>
  <c r="AO17" i="12"/>
  <c r="AO13" i="12"/>
  <c r="AM17" i="10"/>
  <c r="AO17" i="10" s="1"/>
  <c r="AI17" i="10"/>
  <c r="AN13" i="10"/>
  <c r="AO13" i="10" s="1"/>
  <c r="AJ13" i="10"/>
  <c r="AJ17" i="10"/>
  <c r="AI13" i="10"/>
  <c r="AK13" i="10" s="1"/>
  <c r="AN25" i="10"/>
  <c r="AO25" i="10" s="1"/>
  <c r="AJ25" i="10"/>
  <c r="AK25" i="10" s="1"/>
  <c r="AN9" i="10"/>
  <c r="AO9" i="10" s="1"/>
  <c r="AJ9" i="10"/>
  <c r="AK9" i="10" s="1"/>
  <c r="AN25" i="9"/>
  <c r="AO25" i="9" s="1"/>
  <c r="AJ25" i="9"/>
  <c r="AM21" i="9"/>
  <c r="AO21" i="9" s="1"/>
  <c r="AI21" i="9"/>
  <c r="AM17" i="9"/>
  <c r="AO17" i="9" s="1"/>
  <c r="AI17" i="9"/>
  <c r="AI25" i="9"/>
  <c r="AK25" i="9" s="1"/>
  <c r="AJ21" i="9"/>
  <c r="AK13" i="9"/>
  <c r="AJ17" i="9"/>
  <c r="AN25" i="8"/>
  <c r="AJ25" i="8"/>
  <c r="AM21" i="8"/>
  <c r="AO21" i="8" s="1"/>
  <c r="AI21" i="8"/>
  <c r="AI25" i="8"/>
  <c r="AJ21" i="8"/>
  <c r="AK9" i="8"/>
  <c r="AM17" i="8"/>
  <c r="AO17" i="8" s="1"/>
  <c r="AI17" i="8"/>
  <c r="AO25" i="8"/>
  <c r="AN13" i="5"/>
  <c r="AO13" i="5" s="1"/>
  <c r="AJ13" i="5"/>
  <c r="AI25" i="5"/>
  <c r="AI13" i="5"/>
  <c r="AK13" i="5" s="1"/>
  <c r="AJ25" i="5"/>
  <c r="AN9" i="5"/>
  <c r="AO9" i="5" s="1"/>
  <c r="AJ9" i="5"/>
  <c r="AI9" i="5"/>
  <c r="AN25" i="4"/>
  <c r="AO25" i="4" s="1"/>
  <c r="AJ25" i="4"/>
  <c r="AN13" i="4"/>
  <c r="AJ13" i="4"/>
  <c r="AI25" i="4"/>
  <c r="AK17" i="4"/>
  <c r="AI13" i="4"/>
  <c r="AN9" i="4"/>
  <c r="AO9" i="4" s="1"/>
  <c r="AJ9" i="4"/>
  <c r="AO13" i="4"/>
  <c r="AI9" i="4"/>
  <c r="AN25" i="3"/>
  <c r="AM21" i="3"/>
  <c r="AO21" i="3" s="1"/>
  <c r="AI21" i="3"/>
  <c r="AM17" i="3"/>
  <c r="AO17" i="3" s="1"/>
  <c r="AI17" i="3"/>
  <c r="AJ21" i="3"/>
  <c r="AK9" i="3"/>
  <c r="AJ25" i="3"/>
  <c r="AI21" i="6"/>
  <c r="AJ21" i="6" s="1"/>
  <c r="AE21" i="6"/>
  <c r="AD21" i="6"/>
  <c r="AE13" i="6"/>
  <c r="AD13" i="6"/>
  <c r="AI17" i="6"/>
  <c r="AJ17" i="6" s="1"/>
  <c r="AE17" i="6"/>
  <c r="AF17" i="6" s="1"/>
  <c r="AH9" i="6"/>
  <c r="AJ9" i="6" s="1"/>
  <c r="AD9" i="6"/>
  <c r="AF9" i="6" s="1"/>
  <c r="AN25" i="2"/>
  <c r="AO25" i="2" s="1"/>
  <c r="AJ25" i="2"/>
  <c r="AS17" i="2"/>
  <c r="AT17" i="2" s="1"/>
  <c r="AK21" i="2"/>
  <c r="AN17" i="2"/>
  <c r="AO17" i="2" s="1"/>
  <c r="AJ17" i="2"/>
  <c r="AN13" i="2"/>
  <c r="AJ13" i="2"/>
  <c r="AM13" i="2"/>
  <c r="AI13" i="2"/>
  <c r="AK13" i="2" s="1"/>
  <c r="AI25" i="2"/>
  <c r="AK25" i="2" s="1"/>
  <c r="AN9" i="2"/>
  <c r="AJ9" i="2"/>
  <c r="AM9" i="2"/>
  <c r="AO9" i="2" s="1"/>
  <c r="AI9" i="2"/>
  <c r="AK17" i="2" l="1"/>
  <c r="AK21" i="10"/>
  <c r="AK17" i="3"/>
  <c r="AP13" i="13"/>
  <c r="AO21" i="10"/>
  <c r="AT25" i="13"/>
  <c r="AT13" i="3"/>
  <c r="AT17" i="3"/>
  <c r="AK9" i="2"/>
  <c r="AU5" i="2" s="1"/>
  <c r="AP25" i="5"/>
  <c r="AP9" i="5"/>
  <c r="AP13" i="5"/>
  <c r="AP17" i="9"/>
  <c r="AP13" i="4"/>
  <c r="AK25" i="4"/>
  <c r="AP9" i="4"/>
  <c r="AP17" i="8"/>
  <c r="AK25" i="8"/>
  <c r="AP13" i="10"/>
  <c r="AT13" i="13"/>
  <c r="AT5" i="13"/>
  <c r="AT9" i="13"/>
  <c r="AT17" i="13"/>
  <c r="AK17" i="6"/>
  <c r="AK21" i="6"/>
  <c r="AK9" i="6"/>
  <c r="AP25" i="9"/>
  <c r="AP21" i="9"/>
  <c r="AP13" i="9"/>
  <c r="AP5" i="9"/>
  <c r="AP9" i="9"/>
  <c r="AO13" i="2"/>
  <c r="AP17" i="2" s="1"/>
  <c r="AT5" i="2"/>
  <c r="AT25" i="2"/>
  <c r="AP9" i="2"/>
  <c r="AP13" i="2"/>
  <c r="AT21" i="2"/>
  <c r="AT9" i="2"/>
  <c r="AT13" i="2"/>
  <c r="AP13" i="12"/>
  <c r="AP9" i="12"/>
  <c r="AP17" i="12"/>
  <c r="AP25" i="12"/>
  <c r="AP21" i="12"/>
  <c r="AP5" i="12"/>
  <c r="AP17" i="5"/>
  <c r="AF17" i="7"/>
  <c r="AK17" i="7"/>
  <c r="AK5" i="7"/>
  <c r="AK13" i="7"/>
  <c r="AK9" i="7"/>
  <c r="AF21" i="11"/>
  <c r="AK9" i="11"/>
  <c r="AK17" i="11"/>
  <c r="AP17" i="10"/>
  <c r="AP9" i="10"/>
  <c r="AK13" i="4"/>
  <c r="AP17" i="4"/>
  <c r="AP9" i="13"/>
  <c r="AP17" i="13"/>
  <c r="AT25" i="3"/>
  <c r="AT21" i="3"/>
  <c r="AT5" i="3"/>
  <c r="AP21" i="5"/>
  <c r="AP5" i="5"/>
  <c r="AP25" i="8"/>
  <c r="AK17" i="8"/>
  <c r="AP5" i="8"/>
  <c r="AP21" i="8"/>
  <c r="AP9" i="8"/>
  <c r="AP13" i="8"/>
  <c r="AK13" i="11"/>
  <c r="AK5" i="11"/>
  <c r="AK5" i="6"/>
  <c r="AK13" i="6"/>
  <c r="AP21" i="2"/>
  <c r="AP5" i="2"/>
  <c r="AL5" i="2"/>
  <c r="AP25" i="4"/>
  <c r="AP5" i="4"/>
  <c r="AP21" i="4"/>
  <c r="AP21" i="10"/>
  <c r="AP5" i="10"/>
  <c r="AP25" i="10"/>
  <c r="AK9" i="13"/>
  <c r="AU17" i="13" s="1"/>
  <c r="AP5" i="13"/>
  <c r="AL5" i="13"/>
  <c r="AP25" i="13"/>
  <c r="AP21" i="13"/>
  <c r="AK9" i="4"/>
  <c r="AL17" i="4" s="1"/>
  <c r="AK25" i="3"/>
  <c r="AO25" i="3"/>
  <c r="AP25" i="3" s="1"/>
  <c r="AK9" i="5"/>
  <c r="AF9" i="11"/>
  <c r="AF13" i="11"/>
  <c r="AF21" i="7"/>
  <c r="AU9" i="13"/>
  <c r="AL9" i="13"/>
  <c r="AU13" i="13"/>
  <c r="AL13" i="13"/>
  <c r="AK21" i="12"/>
  <c r="AK25" i="12"/>
  <c r="AU17" i="12"/>
  <c r="AK17" i="10"/>
  <c r="AL5" i="10" s="1"/>
  <c r="AK17" i="9"/>
  <c r="AK21" i="9"/>
  <c r="AK21" i="8"/>
  <c r="AL5" i="8" s="1"/>
  <c r="AK25" i="5"/>
  <c r="AU17" i="5" s="1"/>
  <c r="AK21" i="3"/>
  <c r="AF13" i="6"/>
  <c r="AF21" i="6"/>
  <c r="AL17" i="2"/>
  <c r="AU13" i="2"/>
  <c r="AL21" i="2"/>
  <c r="AU9" i="2"/>
  <c r="AU25" i="2"/>
  <c r="AL25" i="8" l="1"/>
  <c r="AL25" i="2"/>
  <c r="AL9" i="2"/>
  <c r="AU21" i="2"/>
  <c r="AL13" i="2"/>
  <c r="AU17" i="2"/>
  <c r="AV25" i="2" s="1"/>
  <c r="AL25" i="3"/>
  <c r="AU17" i="4"/>
  <c r="AL21" i="13"/>
  <c r="AL13" i="4"/>
  <c r="AL25" i="4"/>
  <c r="AL9" i="4"/>
  <c r="AU25" i="4"/>
  <c r="AU13" i="4"/>
  <c r="AU9" i="4"/>
  <c r="AU13" i="9"/>
  <c r="AU9" i="5"/>
  <c r="AU13" i="5"/>
  <c r="AL9" i="5"/>
  <c r="AL17" i="5"/>
  <c r="AL13" i="5"/>
  <c r="AP5" i="3"/>
  <c r="AP21" i="3"/>
  <c r="AP9" i="3"/>
  <c r="AP13" i="3"/>
  <c r="AP17" i="3"/>
  <c r="AL25" i="13"/>
  <c r="AU21" i="13"/>
  <c r="AL17" i="13"/>
  <c r="AP25" i="2"/>
  <c r="AL13" i="12"/>
  <c r="AL9" i="3"/>
  <c r="AL17" i="3"/>
  <c r="AU13" i="3"/>
  <c r="AL5" i="3"/>
  <c r="AU5" i="3"/>
  <c r="AU9" i="3"/>
  <c r="AU17" i="3"/>
  <c r="AL13" i="3"/>
  <c r="AP17" i="11"/>
  <c r="AG13" i="7"/>
  <c r="AP17" i="6"/>
  <c r="AL5" i="9"/>
  <c r="AL9" i="12"/>
  <c r="AU5" i="12"/>
  <c r="AU13" i="12"/>
  <c r="AU9" i="12"/>
  <c r="AL5" i="12"/>
  <c r="AL17" i="12"/>
  <c r="AG17" i="11"/>
  <c r="AG5" i="6"/>
  <c r="AG17" i="6"/>
  <c r="AL25" i="9"/>
  <c r="AU25" i="9"/>
  <c r="AL13" i="9"/>
  <c r="AL9" i="9"/>
  <c r="AU5" i="9"/>
  <c r="AU9" i="9"/>
  <c r="AU25" i="8"/>
  <c r="AL13" i="8"/>
  <c r="AU13" i="8"/>
  <c r="AL9" i="8"/>
  <c r="AU17" i="8"/>
  <c r="AU5" i="8"/>
  <c r="AU9" i="8"/>
  <c r="AL17" i="8"/>
  <c r="AP9" i="7"/>
  <c r="AP17" i="7"/>
  <c r="AG5" i="7"/>
  <c r="AP13" i="7"/>
  <c r="AP5" i="7"/>
  <c r="AG9" i="7"/>
  <c r="AG17" i="7"/>
  <c r="AU13" i="10"/>
  <c r="AU25" i="10"/>
  <c r="AU9" i="10"/>
  <c r="AL21" i="10"/>
  <c r="AU21" i="10"/>
  <c r="AL13" i="10"/>
  <c r="AL25" i="10"/>
  <c r="AL9" i="10"/>
  <c r="AU5" i="10"/>
  <c r="AU21" i="5"/>
  <c r="AL5" i="5"/>
  <c r="AL21" i="5"/>
  <c r="AU5" i="5"/>
  <c r="AG5" i="11"/>
  <c r="AP5" i="11"/>
  <c r="AP21" i="11"/>
  <c r="AG21" i="11"/>
  <c r="AP5" i="6"/>
  <c r="AG9" i="6"/>
  <c r="AP9" i="6"/>
  <c r="AU21" i="4"/>
  <c r="AL5" i="4"/>
  <c r="AU5" i="4"/>
  <c r="AL21" i="4"/>
  <c r="AU25" i="3"/>
  <c r="AU25" i="13"/>
  <c r="AU5" i="13"/>
  <c r="AG9" i="11"/>
  <c r="AP9" i="11"/>
  <c r="AG13" i="11"/>
  <c r="AP13" i="11"/>
  <c r="AP21" i="7"/>
  <c r="AQ21" i="7" s="1"/>
  <c r="AG21" i="7"/>
  <c r="AU25" i="12"/>
  <c r="AL25" i="12"/>
  <c r="AL21" i="12"/>
  <c r="AU21" i="12"/>
  <c r="AL17" i="10"/>
  <c r="AU17" i="10"/>
  <c r="AL21" i="9"/>
  <c r="AU21" i="9"/>
  <c r="AL17" i="9"/>
  <c r="AU17" i="9"/>
  <c r="AL21" i="8"/>
  <c r="AU21" i="8"/>
  <c r="AU25" i="5"/>
  <c r="AL25" i="5"/>
  <c r="AL21" i="3"/>
  <c r="AU21" i="3"/>
  <c r="AV21" i="3" s="1"/>
  <c r="AP21" i="6"/>
  <c r="AG21" i="6"/>
  <c r="AG13" i="6"/>
  <c r="AP13" i="6"/>
  <c r="AQ21" i="6" l="1"/>
  <c r="AV17" i="2"/>
  <c r="AV17" i="10"/>
  <c r="AV21" i="2"/>
  <c r="AV5" i="2"/>
  <c r="AV13" i="2"/>
  <c r="AX17" i="2" s="1"/>
  <c r="AV9" i="2"/>
  <c r="AV5" i="4"/>
  <c r="AV25" i="5"/>
  <c r="AV21" i="8"/>
  <c r="AQ13" i="11"/>
  <c r="AV25" i="3"/>
  <c r="AV17" i="3"/>
  <c r="AV13" i="3"/>
  <c r="AV9" i="3"/>
  <c r="AV5" i="3"/>
  <c r="AQ9" i="6"/>
  <c r="AQ5" i="6"/>
  <c r="AQ13" i="6"/>
  <c r="AQ17" i="6"/>
  <c r="AV17" i="9"/>
  <c r="AV21" i="9"/>
  <c r="AV9" i="9"/>
  <c r="AV5" i="9"/>
  <c r="AV13" i="9"/>
  <c r="AV25" i="9"/>
  <c r="H6" i="1"/>
  <c r="F6" i="1"/>
  <c r="AV21" i="12"/>
  <c r="AV25" i="12"/>
  <c r="AV5" i="12"/>
  <c r="AV9" i="12"/>
  <c r="AV17" i="12"/>
  <c r="AV13" i="12"/>
  <c r="AV5" i="5"/>
  <c r="AV9" i="5"/>
  <c r="AV21" i="5"/>
  <c r="AV17" i="5"/>
  <c r="AV13" i="5"/>
  <c r="AQ13" i="7"/>
  <c r="AQ9" i="7"/>
  <c r="AQ17" i="7"/>
  <c r="AQ5" i="7"/>
  <c r="AQ21" i="11"/>
  <c r="AQ9" i="11"/>
  <c r="AQ5" i="11"/>
  <c r="AQ17" i="11"/>
  <c r="AV25" i="10"/>
  <c r="AV5" i="10"/>
  <c r="AV21" i="10"/>
  <c r="AV9" i="10"/>
  <c r="AV13" i="10"/>
  <c r="AV21" i="4"/>
  <c r="AV17" i="4"/>
  <c r="AV13" i="4"/>
  <c r="AV9" i="4"/>
  <c r="AV25" i="4"/>
  <c r="AV5" i="13"/>
  <c r="AV17" i="13"/>
  <c r="AV21" i="13"/>
  <c r="AV25" i="13"/>
  <c r="AV13" i="13"/>
  <c r="AV9" i="13"/>
  <c r="F28" i="1" s="1"/>
  <c r="AV13" i="8"/>
  <c r="AV5" i="8"/>
  <c r="AV17" i="8"/>
  <c r="AV25" i="8"/>
  <c r="AV9" i="8"/>
  <c r="H14" i="1"/>
  <c r="E6" i="1" l="1"/>
  <c r="J6" i="1"/>
  <c r="AX9" i="2"/>
  <c r="AX5" i="2"/>
  <c r="I6" i="1"/>
  <c r="G6" i="1"/>
  <c r="AX13" i="2"/>
  <c r="AX21" i="2"/>
  <c r="AX25" i="2"/>
  <c r="H12" i="1"/>
  <c r="G12" i="1"/>
  <c r="H28" i="1"/>
  <c r="E28" i="1"/>
  <c r="G24" i="1"/>
  <c r="F24" i="1"/>
  <c r="AS5" i="11"/>
  <c r="AX5" i="4"/>
  <c r="H10" i="1"/>
  <c r="E10" i="1"/>
  <c r="J10" i="1"/>
  <c r="AX25" i="4"/>
  <c r="I10" i="1"/>
  <c r="I24" i="1"/>
  <c r="E24" i="1"/>
  <c r="H24" i="1"/>
  <c r="I28" i="1"/>
  <c r="G28" i="1"/>
  <c r="J28" i="1"/>
  <c r="F12" i="1"/>
  <c r="G10" i="1"/>
  <c r="F10" i="1"/>
  <c r="AX9" i="8"/>
  <c r="AX5" i="13"/>
  <c r="AX13" i="10"/>
  <c r="E12" i="1"/>
  <c r="I12" i="1"/>
  <c r="J12" i="1"/>
  <c r="AX13" i="5"/>
  <c r="AS17" i="6"/>
  <c r="J8" i="1"/>
  <c r="G8" i="1"/>
  <c r="I8" i="1"/>
  <c r="E8" i="1"/>
  <c r="AX5" i="3"/>
  <c r="H8" i="1"/>
  <c r="F8" i="1"/>
  <c r="AX21" i="3"/>
  <c r="AX17" i="3"/>
  <c r="AX9" i="3"/>
  <c r="AX13" i="3"/>
  <c r="AX25" i="3"/>
  <c r="G14" i="1"/>
  <c r="I14" i="1"/>
  <c r="F14" i="1"/>
  <c r="E14" i="1"/>
  <c r="AS5" i="6"/>
  <c r="AS21" i="6"/>
  <c r="AS13" i="6"/>
  <c r="AS9" i="6"/>
  <c r="AX13" i="9"/>
  <c r="AX25" i="9"/>
  <c r="AX17" i="9"/>
  <c r="AX9" i="9"/>
  <c r="E20" i="1"/>
  <c r="AX5" i="9"/>
  <c r="J20" i="1"/>
  <c r="I20" i="1"/>
  <c r="H20" i="1"/>
  <c r="G20" i="1"/>
  <c r="F20" i="1"/>
  <c r="AX21" i="9"/>
  <c r="AX21" i="12"/>
  <c r="AX17" i="12"/>
  <c r="AX13" i="12"/>
  <c r="AX5" i="12"/>
  <c r="H26" i="1"/>
  <c r="F26" i="1"/>
  <c r="I26" i="1"/>
  <c r="E26" i="1"/>
  <c r="G26" i="1"/>
  <c r="J26" i="1"/>
  <c r="AX9" i="12"/>
  <c r="AX25" i="12"/>
  <c r="AX21" i="5"/>
  <c r="AX9" i="5"/>
  <c r="AX5" i="5"/>
  <c r="AX17" i="5"/>
  <c r="AX25" i="5"/>
  <c r="AS17" i="7"/>
  <c r="AS9" i="7"/>
  <c r="AS5" i="7"/>
  <c r="H16" i="1"/>
  <c r="F16" i="1"/>
  <c r="E16" i="1"/>
  <c r="I16" i="1"/>
  <c r="G16" i="1"/>
  <c r="AS21" i="7"/>
  <c r="AS13" i="7"/>
  <c r="AS17" i="11"/>
  <c r="AS13" i="11"/>
  <c r="AS9" i="11"/>
  <c r="AS21" i="11"/>
  <c r="AX21" i="10"/>
  <c r="AX17" i="10"/>
  <c r="AX9" i="10"/>
  <c r="AX5" i="10"/>
  <c r="J22" i="1"/>
  <c r="I22" i="1"/>
  <c r="H22" i="1"/>
  <c r="G22" i="1"/>
  <c r="F22" i="1"/>
  <c r="E22" i="1"/>
  <c r="AX25" i="10"/>
  <c r="AX9" i="4"/>
  <c r="AX17" i="4"/>
  <c r="AX13" i="4"/>
  <c r="AX21" i="4"/>
  <c r="AX9" i="13"/>
  <c r="AX25" i="13"/>
  <c r="AX17" i="13"/>
  <c r="AX13" i="13"/>
  <c r="AX21" i="13"/>
  <c r="AX17" i="8"/>
  <c r="F18" i="1"/>
  <c r="AX5" i="8"/>
  <c r="I18" i="1"/>
  <c r="J18" i="1"/>
  <c r="G18" i="1"/>
  <c r="H18" i="1"/>
  <c r="E18" i="1"/>
  <c r="AX25" i="8"/>
  <c r="AX21" i="8"/>
  <c r="AX13" i="8"/>
</calcChain>
</file>

<file path=xl/sharedStrings.xml><?xml version="1.0" encoding="utf-8"?>
<sst xmlns="http://schemas.openxmlformats.org/spreadsheetml/2006/main" count="1579" uniqueCount="151">
  <si>
    <t>グループ</t>
    <phoneticPr fontId="2"/>
  </si>
  <si>
    <t>コート</t>
    <phoneticPr fontId="2"/>
  </si>
  <si>
    <t>優勝</t>
    <rPh sb="0" eb="2">
      <t>ユウショウ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</si>
  <si>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</si>
  <si>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</si>
  <si>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</si>
  <si>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5位</t>
    <rPh sb="1" eb="2">
      <t>イ</t>
    </rPh>
    <phoneticPr fontId="2"/>
  </si>
  <si>
    <t>6位</t>
    <rPh sb="1" eb="2">
      <t>イ</t>
    </rPh>
    <phoneticPr fontId="2"/>
  </si>
  <si>
    <t>7位</t>
    <rPh sb="1" eb="2">
      <t>イ</t>
    </rPh>
    <phoneticPr fontId="2"/>
  </si>
  <si>
    <t>トリム</t>
    <phoneticPr fontId="2"/>
  </si>
  <si>
    <t>18歳</t>
    <rPh sb="2" eb="3">
      <t>サイ</t>
    </rPh>
    <phoneticPr fontId="2"/>
  </si>
  <si>
    <t>50歳</t>
    <rPh sb="2" eb="3">
      <t>サイ</t>
    </rPh>
    <phoneticPr fontId="2"/>
  </si>
  <si>
    <t>勝　　敗</t>
    <rPh sb="0" eb="1">
      <t>カチ</t>
    </rPh>
    <rPh sb="3" eb="4">
      <t>ハイ</t>
    </rPh>
    <phoneticPr fontId="6"/>
  </si>
  <si>
    <t>順位</t>
    <rPh sb="0" eb="2">
      <t>ジュンイ</t>
    </rPh>
    <phoneticPr fontId="6"/>
  </si>
  <si>
    <t>セ　ッ　ト</t>
    <phoneticPr fontId="6"/>
  </si>
  <si>
    <t>得　　点</t>
    <rPh sb="0" eb="1">
      <t>エ</t>
    </rPh>
    <rPh sb="3" eb="4">
      <t>テン</t>
    </rPh>
    <phoneticPr fontId="6"/>
  </si>
  <si>
    <t>順　位</t>
    <rPh sb="0" eb="1">
      <t>ジュン</t>
    </rPh>
    <rPh sb="2" eb="3">
      <t>クライ</t>
    </rPh>
    <phoneticPr fontId="6"/>
  </si>
  <si>
    <t>Ａ</t>
    <phoneticPr fontId="6"/>
  </si>
  <si>
    <t>Ｂ</t>
    <phoneticPr fontId="6"/>
  </si>
  <si>
    <t>チーム名</t>
    <rPh sb="3" eb="4">
      <t>メイ</t>
    </rPh>
    <phoneticPr fontId="6"/>
  </si>
  <si>
    <t>　　　　　順位</t>
    <rPh sb="5" eb="7">
      <t>ジュンイ</t>
    </rPh>
    <phoneticPr fontId="6"/>
  </si>
  <si>
    <t>勝</t>
    <rPh sb="0" eb="1">
      <t>カチ</t>
    </rPh>
    <phoneticPr fontId="6"/>
  </si>
  <si>
    <t>敗</t>
    <rPh sb="0" eb="1">
      <t>ハイ</t>
    </rPh>
    <phoneticPr fontId="6"/>
  </si>
  <si>
    <t>％</t>
    <phoneticPr fontId="6"/>
  </si>
  <si>
    <t>％</t>
    <phoneticPr fontId="6"/>
  </si>
  <si>
    <t>％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</si>
  <si>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</si>
  <si>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</si>
  <si>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</si>
  <si>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</si>
  <si>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</si>
  <si>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</si>
  <si>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</si>
  <si>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</si>
  <si>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</si>
  <si>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Ａコート</t>
    <phoneticPr fontId="6"/>
  </si>
  <si>
    <t>セ　　ッ　　ト</t>
    <phoneticPr fontId="6"/>
  </si>
  <si>
    <t>得　　　　点</t>
    <rPh sb="0" eb="1">
      <t>エ</t>
    </rPh>
    <rPh sb="5" eb="6">
      <t>テン</t>
    </rPh>
    <phoneticPr fontId="6"/>
  </si>
  <si>
    <t>Ａ</t>
    <phoneticPr fontId="6"/>
  </si>
  <si>
    <t>Ｂ</t>
    <phoneticPr fontId="6"/>
  </si>
  <si>
    <t>勝</t>
    <rPh sb="0" eb="1">
      <t>ショウ</t>
    </rPh>
    <phoneticPr fontId="6"/>
  </si>
  <si>
    <t>％</t>
    <phoneticPr fontId="6"/>
  </si>
  <si>
    <t>西三河ソフトバレーボール　岡崎大会</t>
    <rPh sb="0" eb="3">
      <t>ニシミカワ</t>
    </rPh>
    <rPh sb="13" eb="15">
      <t>オカザキ</t>
    </rPh>
    <rPh sb="15" eb="17">
      <t>タイカイ</t>
    </rPh>
    <phoneticPr fontId="2"/>
  </si>
  <si>
    <t>平成28年3月27日　日曜日</t>
    <rPh sb="0" eb="2">
      <t>ヘイセイ</t>
    </rPh>
    <rPh sb="4" eb="5">
      <t>ネン</t>
    </rPh>
    <rPh sb="6" eb="7">
      <t>ツキ</t>
    </rPh>
    <rPh sb="9" eb="10">
      <t>ニチ</t>
    </rPh>
    <rPh sb="11" eb="14">
      <t>ニチヨウビ</t>
    </rPh>
    <phoneticPr fontId="2"/>
  </si>
  <si>
    <t>岡崎市体育館</t>
    <rPh sb="0" eb="3">
      <t>オカザキシ</t>
    </rPh>
    <rPh sb="3" eb="6">
      <t>タイイクカン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</si>
  <si>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</si>
  <si>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</si>
  <si>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</si>
  <si>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</si>
  <si>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</si>
  <si>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</si>
  <si>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</si>
  <si>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</si>
  <si>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</si>
  <si>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</si>
  <si>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</si>
  <si>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</si>
  <si>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レディース</t>
    <phoneticPr fontId="2"/>
  </si>
  <si>
    <t>トリム18歳の部　</t>
    <rPh sb="5" eb="6">
      <t>サイ</t>
    </rPh>
    <rPh sb="7" eb="8">
      <t>ブ</t>
    </rPh>
    <phoneticPr fontId="2"/>
  </si>
  <si>
    <t>　Ａグループ</t>
    <phoneticPr fontId="2"/>
  </si>
  <si>
    <t>ADB ヤング</t>
  </si>
  <si>
    <t>排球倶楽部 鰻</t>
    <rPh sb="0" eb="2">
      <t>ハイキュウ</t>
    </rPh>
    <rPh sb="2" eb="5">
      <t>クラブ</t>
    </rPh>
    <rPh sb="6" eb="7">
      <t>ウナギ</t>
    </rPh>
    <phoneticPr fontId="14"/>
  </si>
  <si>
    <t>UNO</t>
  </si>
  <si>
    <t>HOP Forever</t>
  </si>
  <si>
    <t>ECOs</t>
  </si>
  <si>
    <t>BIG WAVE 1</t>
  </si>
  <si>
    <t>トリム18歳の部</t>
    <rPh sb="5" eb="6">
      <t>サイ</t>
    </rPh>
    <rPh sb="7" eb="8">
      <t>ブ</t>
    </rPh>
    <phoneticPr fontId="2"/>
  </si>
  <si>
    <t>　Ｂグループ</t>
    <phoneticPr fontId="2"/>
  </si>
  <si>
    <t>Ｂコート</t>
    <phoneticPr fontId="6"/>
  </si>
  <si>
    <t>Ｋ＆Ｍ</t>
  </si>
  <si>
    <t>メイツ Y</t>
  </si>
  <si>
    <t>９９９(メーテル）</t>
  </si>
  <si>
    <t>SEA</t>
  </si>
  <si>
    <t>HOP Famiry</t>
  </si>
  <si>
    <t>クレッシェンド　マイルド</t>
  </si>
  <si>
    <t>　Ｃグループ</t>
    <phoneticPr fontId="2"/>
  </si>
  <si>
    <t>Ｃコート</t>
    <phoneticPr fontId="6"/>
  </si>
  <si>
    <t>QQQ太</t>
    <rPh sb="3" eb="4">
      <t>タ</t>
    </rPh>
    <phoneticPr fontId="14"/>
  </si>
  <si>
    <t>HOP AOKEN</t>
  </si>
  <si>
    <t>IRIE</t>
  </si>
  <si>
    <t>Joker</t>
  </si>
  <si>
    <t>ＭＦＨ</t>
  </si>
  <si>
    <t>HOT☆KEY．A</t>
  </si>
  <si>
    <t>　Ｄグループ</t>
    <phoneticPr fontId="2"/>
  </si>
  <si>
    <t>Ｄコート</t>
    <phoneticPr fontId="6"/>
  </si>
  <si>
    <t>cherry</t>
  </si>
  <si>
    <t>ほたる</t>
  </si>
  <si>
    <t>BIG WAVE 2</t>
  </si>
  <si>
    <t>フレグランス キング</t>
  </si>
  <si>
    <t>TOMO² B</t>
  </si>
  <si>
    <t>メイツ X</t>
  </si>
  <si>
    <t>　Ｅグループ</t>
    <phoneticPr fontId="2"/>
  </si>
  <si>
    <t>Ｅコート</t>
    <phoneticPr fontId="6"/>
  </si>
  <si>
    <t>MAX.V ふるーちぇ</t>
  </si>
  <si>
    <t>嵐（RAN）</t>
    <rPh sb="0" eb="1">
      <t>ラン</t>
    </rPh>
    <phoneticPr fontId="7"/>
  </si>
  <si>
    <t>空</t>
    <rPh sb="0" eb="1">
      <t>クウ</t>
    </rPh>
    <phoneticPr fontId="7"/>
  </si>
  <si>
    <t>ミニナイト</t>
  </si>
  <si>
    <t>まっこうくじら</t>
  </si>
  <si>
    <t>　Ｆグループ</t>
    <phoneticPr fontId="2"/>
  </si>
  <si>
    <t>Ｆコート</t>
    <phoneticPr fontId="6"/>
  </si>
  <si>
    <t>HOT☆KEY．Ｂ</t>
  </si>
  <si>
    <t>ＳＢクラブ</t>
  </si>
  <si>
    <t>ミルミル</t>
  </si>
  <si>
    <t>祭Black（ブラック）</t>
    <rPh sb="0" eb="1">
      <t>マツリ</t>
    </rPh>
    <phoneticPr fontId="7"/>
  </si>
  <si>
    <t>V☆BLOOD</t>
  </si>
  <si>
    <t>トリム50歳の部</t>
    <rPh sb="5" eb="6">
      <t>サイ</t>
    </rPh>
    <rPh sb="7" eb="8">
      <t>ブ</t>
    </rPh>
    <phoneticPr fontId="2"/>
  </si>
  <si>
    <t>　Ａグループ</t>
    <phoneticPr fontId="2"/>
  </si>
  <si>
    <t>　Ｇコート</t>
    <phoneticPr fontId="6"/>
  </si>
  <si>
    <t>虹 A</t>
    <rPh sb="0" eb="1">
      <t>ニジ</t>
    </rPh>
    <phoneticPr fontId="14"/>
  </si>
  <si>
    <t>小清水ミックスＱ</t>
    <rPh sb="0" eb="3">
      <t>コシミズ</t>
    </rPh>
    <phoneticPr fontId="7"/>
  </si>
  <si>
    <t>サンライズ B</t>
  </si>
  <si>
    <t>ビギナーズ（Ｎ）</t>
  </si>
  <si>
    <t>きらら</t>
  </si>
  <si>
    <t>　Ｂグループ</t>
    <phoneticPr fontId="2"/>
  </si>
  <si>
    <t>Ｈコート</t>
    <phoneticPr fontId="6"/>
  </si>
  <si>
    <t>絆</t>
    <rPh sb="0" eb="1">
      <t>キズナ</t>
    </rPh>
    <phoneticPr fontId="14"/>
  </si>
  <si>
    <t>ルートスターさくら組</t>
    <rPh sb="9" eb="10">
      <t>グミ</t>
    </rPh>
    <phoneticPr fontId="7"/>
  </si>
  <si>
    <t>竹千代 A</t>
    <rPh sb="0" eb="3">
      <t>タケチヨ</t>
    </rPh>
    <phoneticPr fontId="14"/>
  </si>
  <si>
    <t>トリッキィ〜？Ｇ</t>
  </si>
  <si>
    <t>ＳＶＢ楽友会</t>
    <rPh sb="3" eb="4">
      <t>ラク</t>
    </rPh>
    <rPh sb="4" eb="5">
      <t>ユウ</t>
    </rPh>
    <rPh sb="5" eb="6">
      <t>カイ</t>
    </rPh>
    <phoneticPr fontId="7"/>
  </si>
  <si>
    <t>ONEピース Ｒ</t>
  </si>
  <si>
    <t>　Ｃグループ</t>
    <phoneticPr fontId="2"/>
  </si>
  <si>
    <t>Ｉコート</t>
    <phoneticPr fontId="6"/>
  </si>
  <si>
    <t>SV･ドリーム</t>
  </si>
  <si>
    <t>ASAHI(B)</t>
  </si>
  <si>
    <t>万年青(おもと)</t>
    <rPh sb="0" eb="2">
      <t>マンネン</t>
    </rPh>
    <rPh sb="2" eb="3">
      <t>アオ</t>
    </rPh>
    <phoneticPr fontId="14"/>
  </si>
  <si>
    <t>ビギナーズ（０）</t>
  </si>
  <si>
    <t>Let's V</t>
  </si>
  <si>
    <t>TOMO² A</t>
  </si>
  <si>
    <t>Ｊコート</t>
    <phoneticPr fontId="6"/>
  </si>
  <si>
    <t>ASAHI(A)</t>
  </si>
  <si>
    <t>９９９(鉄郎）</t>
    <rPh sb="4" eb="6">
      <t>テツロウ</t>
    </rPh>
    <phoneticPr fontId="14"/>
  </si>
  <si>
    <t>きたのフレッシュ</t>
  </si>
  <si>
    <t>虹 B</t>
    <rPh sb="0" eb="1">
      <t>ニジ</t>
    </rPh>
    <phoneticPr fontId="14"/>
  </si>
  <si>
    <t>ADB 60</t>
  </si>
  <si>
    <t>レディース18歳の部</t>
    <rPh sb="7" eb="8">
      <t>サイ</t>
    </rPh>
    <rPh sb="9" eb="10">
      <t>ブ</t>
    </rPh>
    <phoneticPr fontId="2"/>
  </si>
  <si>
    <t>　Ａグループ</t>
    <phoneticPr fontId="2"/>
  </si>
  <si>
    <t>Ｋコート</t>
    <phoneticPr fontId="6"/>
  </si>
  <si>
    <t>ビギナーズ(Z)</t>
  </si>
  <si>
    <t>D-FIVE</t>
  </si>
  <si>
    <t>みなみスポーツクラブＡ</t>
  </si>
  <si>
    <t>リリーズ Y</t>
  </si>
  <si>
    <t>ペパーミント</t>
  </si>
  <si>
    <t>NOVEL</t>
  </si>
  <si>
    <t>Ｌコート</t>
    <phoneticPr fontId="6"/>
  </si>
  <si>
    <t>RinRin</t>
  </si>
  <si>
    <t>HAPPY</t>
  </si>
  <si>
    <t>Red</t>
  </si>
  <si>
    <t>bit by bit</t>
  </si>
  <si>
    <t>トリッキィ〜？</t>
  </si>
  <si>
    <t>東山クラブ</t>
    <rPh sb="0" eb="2">
      <t>ヒガシヤマ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</si>
</sst>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/>
    <xf numFmtId="0" fontId="1" fillId="0" borderId="20" xfId="0" applyFont="1" applyBorder="1" applyAlignment="1"/>
    <xf numFmtId="0" fontId="4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0" xfId="0" applyAlignment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7" fillId="6" borderId="9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4" borderId="14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1" fillId="0" borderId="7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5" borderId="7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5" borderId="75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73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0" borderId="68" xfId="0" applyNumberFormat="1" applyFont="1" applyBorder="1" applyAlignment="1">
      <alignment horizontal="center" vertical="center" textRotation="255" wrapText="1"/>
    </xf>
    <xf numFmtId="0" fontId="1" fillId="0" borderId="49" xfId="0" applyNumberFormat="1" applyFont="1" applyBorder="1" applyAlignment="1">
      <alignment horizontal="center" vertical="center" textRotation="255" wrapText="1"/>
    </xf>
    <xf numFmtId="0" fontId="1" fillId="0" borderId="71" xfId="0" applyNumberFormat="1" applyFont="1" applyBorder="1" applyAlignment="1">
      <alignment horizontal="center" vertical="center" textRotation="255" wrapText="1"/>
    </xf>
    <xf numFmtId="0" fontId="1" fillId="0" borderId="49" xfId="0" applyFont="1" applyBorder="1" applyAlignment="1">
      <alignment horizontal="center" vertical="center" textRotation="255" wrapText="1"/>
    </xf>
    <xf numFmtId="0" fontId="1" fillId="0" borderId="42" xfId="0" applyFont="1" applyBorder="1" applyAlignment="1">
      <alignment horizontal="center" vertical="center" textRotation="255" wrapText="1"/>
    </xf>
    <xf numFmtId="0" fontId="1" fillId="0" borderId="66" xfId="0" applyFont="1" applyBorder="1" applyAlignment="1">
      <alignment horizontal="center" vertical="center" textRotation="255" wrapText="1"/>
    </xf>
    <xf numFmtId="0" fontId="1" fillId="0" borderId="72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59" xfId="0" applyFont="1" applyBorder="1" applyAlignment="1">
      <alignment horizontal="center" vertical="center" textRotation="255"/>
    </xf>
    <xf numFmtId="0" fontId="13" fillId="0" borderId="48" xfId="0" applyFont="1" applyBorder="1" applyAlignment="1">
      <alignment horizontal="center" vertical="center" textRotation="255"/>
    </xf>
    <xf numFmtId="0" fontId="13" fillId="0" borderId="64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 textRotation="255"/>
      <protection locked="0"/>
    </xf>
    <xf numFmtId="0" fontId="8" fillId="0" borderId="42" xfId="0" applyFont="1" applyBorder="1" applyAlignment="1" applyProtection="1">
      <alignment horizontal="center" vertical="center" textRotation="255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3" xfId="0" applyNumberFormat="1" applyFont="1" applyBorder="1" applyAlignment="1" applyProtection="1">
      <alignment horizontal="center" vertical="center" textRotation="91" shrinkToFit="1"/>
      <protection locked="0"/>
    </xf>
    <xf numFmtId="0" fontId="8" fillId="0" borderId="42" xfId="0" applyNumberFormat="1" applyFont="1" applyBorder="1" applyAlignment="1" applyProtection="1">
      <alignment horizontal="center" vertical="center" textRotation="91" shrinkToFi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left" vertical="center"/>
    </xf>
    <xf numFmtId="0" fontId="0" fillId="4" borderId="31" xfId="0" applyFill="1" applyBorder="1" applyAlignment="1" applyProtection="1">
      <alignment horizontal="left" vertical="center"/>
    </xf>
    <xf numFmtId="0" fontId="0" fillId="4" borderId="32" xfId="0" applyFill="1" applyBorder="1" applyAlignment="1" applyProtection="1">
      <alignment horizontal="left" vertical="center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6" borderId="34" xfId="0" applyFont="1" applyFill="1" applyBorder="1" applyAlignment="1" applyProtection="1">
      <alignment horizontal="left" vertical="center"/>
    </xf>
    <xf numFmtId="0" fontId="10" fillId="6" borderId="31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7" fillId="4" borderId="16" xfId="0" applyFont="1" applyFill="1" applyBorder="1" applyAlignment="1" applyProtection="1">
      <alignment horizontal="center" vertical="center"/>
    </xf>
    <xf numFmtId="0" fontId="7" fillId="4" borderId="48" xfId="0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</xf>
    <xf numFmtId="0" fontId="7" fillId="4" borderId="17" xfId="0" applyFont="1" applyFill="1" applyBorder="1" applyAlignment="1" applyProtection="1">
      <alignment horizontal="center" vertical="center"/>
    </xf>
    <xf numFmtId="0" fontId="7" fillId="4" borderId="49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6" borderId="17" xfId="0" applyFont="1" applyFill="1" applyBorder="1" applyAlignment="1" applyProtection="1">
      <alignment horizontal="center" vertical="center"/>
    </xf>
    <xf numFmtId="0" fontId="7" fillId="6" borderId="49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</xf>
    <xf numFmtId="10" fontId="0" fillId="0" borderId="33" xfId="0" applyNumberFormat="1" applyBorder="1" applyAlignment="1" applyProtection="1">
      <alignment horizontal="center" vertical="center"/>
      <protection locked="0"/>
    </xf>
    <xf numFmtId="10" fontId="0" fillId="0" borderId="49" xfId="0" applyNumberFormat="1" applyBorder="1" applyAlignment="1" applyProtection="1">
      <alignment horizontal="center" vertical="center"/>
      <protection locked="0"/>
    </xf>
    <xf numFmtId="10" fontId="0" fillId="0" borderId="6" xfId="0" applyNumberFormat="1" applyBorder="1" applyAlignment="1" applyProtection="1">
      <alignment horizontal="center" vertical="center"/>
      <protection locked="0"/>
    </xf>
    <xf numFmtId="0" fontId="9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49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NumberFormat="1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left" vertical="center"/>
    </xf>
    <xf numFmtId="0" fontId="0" fillId="0" borderId="55" xfId="0" applyBorder="1" applyAlignment="1" applyProtection="1">
      <alignment horizontal="left" vertical="center"/>
    </xf>
    <xf numFmtId="0" fontId="0" fillId="0" borderId="56" xfId="0" applyBorder="1" applyAlignment="1" applyProtection="1">
      <alignment horizontal="left" vertical="center"/>
    </xf>
    <xf numFmtId="0" fontId="0" fillId="4" borderId="57" xfId="0" applyFill="1" applyBorder="1" applyAlignment="1" applyProtection="1">
      <alignment horizontal="left" vertical="center"/>
    </xf>
    <xf numFmtId="0" fontId="0" fillId="4" borderId="55" xfId="0" applyFill="1" applyBorder="1" applyAlignment="1" applyProtection="1">
      <alignment horizontal="left" vertical="center"/>
    </xf>
    <xf numFmtId="0" fontId="0" fillId="4" borderId="56" xfId="0" applyFill="1" applyBorder="1" applyAlignment="1" applyProtection="1">
      <alignment horizontal="left" vertical="center"/>
    </xf>
    <xf numFmtId="0" fontId="10" fillId="6" borderId="57" xfId="0" applyFont="1" applyFill="1" applyBorder="1" applyAlignment="1" applyProtection="1">
      <alignment horizontal="left" vertical="center"/>
    </xf>
    <xf numFmtId="0" fontId="10" fillId="6" borderId="55" xfId="0" applyFont="1" applyFill="1" applyBorder="1" applyAlignment="1" applyProtection="1">
      <alignment horizontal="left" vertical="center"/>
    </xf>
    <xf numFmtId="0" fontId="10" fillId="6" borderId="56" xfId="0" applyFont="1" applyFill="1" applyBorder="1" applyAlignment="1" applyProtection="1">
      <alignment horizontal="left" vertical="center"/>
    </xf>
    <xf numFmtId="0" fontId="10" fillId="0" borderId="57" xfId="0" applyFont="1" applyBorder="1" applyAlignment="1" applyProtection="1">
      <alignment horizontal="left" vertical="center"/>
      <protection locked="0"/>
    </xf>
    <xf numFmtId="0" fontId="10" fillId="0" borderId="55" xfId="0" applyFont="1" applyBorder="1" applyAlignment="1" applyProtection="1">
      <alignment horizontal="left" vertical="center"/>
      <protection locked="0"/>
    </xf>
    <xf numFmtId="0" fontId="10" fillId="0" borderId="56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10" fontId="0" fillId="0" borderId="17" xfId="0" applyNumberFormat="1" applyBorder="1" applyAlignment="1" applyProtection="1">
      <alignment horizontal="center" vertical="center"/>
      <protection locked="0"/>
    </xf>
    <xf numFmtId="0" fontId="9" fillId="0" borderId="17" xfId="0" applyNumberFormat="1" applyFont="1" applyBorder="1" applyAlignment="1" applyProtection="1">
      <alignment horizontal="center" vertical="center" wrapText="1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left" vertical="center"/>
    </xf>
    <xf numFmtId="0" fontId="0" fillId="6" borderId="54" xfId="0" applyFill="1" applyBorder="1" applyAlignment="1" applyProtection="1">
      <alignment horizontal="left" vertical="center"/>
    </xf>
    <xf numFmtId="0" fontId="0" fillId="6" borderId="55" xfId="0" applyFill="1" applyBorder="1" applyAlignment="1" applyProtection="1">
      <alignment horizontal="left" vertical="center"/>
    </xf>
    <xf numFmtId="0" fontId="0" fillId="6" borderId="56" xfId="0" applyFill="1" applyBorder="1" applyAlignment="1" applyProtection="1">
      <alignment horizontal="left" vertical="center"/>
    </xf>
    <xf numFmtId="0" fontId="7" fillId="6" borderId="16" xfId="0" applyFont="1" applyFill="1" applyBorder="1" applyAlignment="1" applyProtection="1">
      <alignment horizontal="center" vertical="center"/>
    </xf>
    <xf numFmtId="0" fontId="7" fillId="6" borderId="48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0" fontId="10" fillId="6" borderId="58" xfId="0" applyFont="1" applyFill="1" applyBorder="1" applyAlignment="1" applyProtection="1">
      <alignment horizontal="left" vertical="center"/>
    </xf>
    <xf numFmtId="0" fontId="7" fillId="6" borderId="47" xfId="0" applyFont="1" applyFill="1" applyBorder="1" applyAlignment="1" applyProtection="1">
      <alignment horizontal="center" vertical="center"/>
    </xf>
    <xf numFmtId="0" fontId="7" fillId="6" borderId="50" xfId="0" applyFont="1" applyFill="1" applyBorder="1" applyAlignment="1" applyProtection="1">
      <alignment horizontal="center" vertical="center"/>
    </xf>
    <xf numFmtId="0" fontId="7" fillId="6" borderId="52" xfId="0" applyFont="1" applyFill="1" applyBorder="1" applyAlignment="1" applyProtection="1">
      <alignment horizontal="center" vertical="center"/>
    </xf>
    <xf numFmtId="10" fontId="0" fillId="0" borderId="42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7" fillId="4" borderId="42" xfId="0" applyFont="1" applyFill="1" applyBorder="1" applyAlignment="1" applyProtection="1">
      <alignment horizontal="center" vertical="center"/>
    </xf>
    <xf numFmtId="0" fontId="7" fillId="4" borderId="47" xfId="0" applyFont="1" applyFill="1" applyBorder="1" applyAlignment="1" applyProtection="1">
      <alignment horizontal="center" vertical="center"/>
    </xf>
    <xf numFmtId="0" fontId="7" fillId="4" borderId="50" xfId="0" applyFont="1" applyFill="1" applyBorder="1" applyAlignment="1" applyProtection="1">
      <alignment horizontal="center" vertical="center"/>
    </xf>
    <xf numFmtId="0" fontId="7" fillId="4" borderId="43" xfId="0" applyFont="1" applyFill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left"/>
      <protection locked="0"/>
    </xf>
    <xf numFmtId="0" fontId="9" fillId="0" borderId="42" xfId="0" applyNumberFormat="1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0" fillId="4" borderId="58" xfId="0" applyFill="1" applyBorder="1" applyAlignment="1" applyProtection="1">
      <alignment horizontal="left" vertical="center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 textRotation="255"/>
      <protection locked="0"/>
    </xf>
    <xf numFmtId="0" fontId="0" fillId="0" borderId="66" xfId="0" applyBorder="1" applyAlignment="1" applyProtection="1">
      <alignment horizontal="center" vertical="center" textRotation="255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10" fontId="0" fillId="0" borderId="9" xfId="0" applyNumberForma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 vertical="center" wrapText="1"/>
      <protection locked="0"/>
    </xf>
    <xf numFmtId="0" fontId="5" fillId="0" borderId="63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textRotation="255"/>
      <protection locked="0"/>
    </xf>
    <xf numFmtId="0" fontId="9" fillId="0" borderId="67" xfId="0" applyFont="1" applyBorder="1" applyAlignment="1" applyProtection="1">
      <alignment horizontal="center" vertical="center" textRotation="255"/>
      <protection locked="0"/>
    </xf>
    <xf numFmtId="0" fontId="0" fillId="0" borderId="15" xfId="0" applyBorder="1" applyAlignment="1" applyProtection="1">
      <alignment horizontal="center" vertical="center" textRotation="255"/>
      <protection locked="0"/>
    </xf>
    <xf numFmtId="0" fontId="0" fillId="0" borderId="65" xfId="0" applyBorder="1" applyAlignment="1" applyProtection="1">
      <alignment horizontal="center" vertical="center" textRotation="255"/>
      <protection locked="0"/>
    </xf>
    <xf numFmtId="0" fontId="9" fillId="0" borderId="68" xfId="0" applyNumberFormat="1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63" xfId="0" applyFont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10" fontId="0" fillId="0" borderId="57" xfId="0" applyNumberForma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63" xfId="0" applyFont="1" applyFill="1" applyBorder="1" applyAlignment="1" applyProtection="1">
      <alignment horizontal="center" vertical="center"/>
    </xf>
    <xf numFmtId="0" fontId="5" fillId="4" borderId="69" xfId="0" applyFont="1" applyFill="1" applyBorder="1" applyAlignment="1" applyProtection="1">
      <alignment horizontal="center" vertical="center"/>
    </xf>
    <xf numFmtId="0" fontId="0" fillId="4" borderId="63" xfId="0" applyFill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0" fontId="0" fillId="0" borderId="14" xfId="0" applyNumberFormat="1" applyBorder="1" applyAlignment="1" applyProtection="1">
      <alignment horizontal="center" vertical="center"/>
      <protection locked="0"/>
    </xf>
    <xf numFmtId="0" fontId="9" fillId="0" borderId="7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"/>
  <sheetViews>
    <sheetView tabSelected="1" workbookViewId="0">
      <selection activeCell="J28" sqref="J28:J29"/>
    </sheetView>
  </sheetViews>
  <sheetFormatPr defaultRowHeight="24" x14ac:dyDescent="0.25"/>
  <cols>
    <col min="1" max="2" width="9" style="1"/>
    <col min="3" max="3" width="9.75" style="1" customWidth="1"/>
    <col min="4" max="4" width="9" style="1"/>
    <col min="5" max="11" width="17.375" style="1" customWidth="1"/>
    <col min="12" max="16384" width="9" style="1"/>
  </cols>
  <sheetData>
    <row r="1" spans="1:11" ht="30.75" x14ac:dyDescent="0.3">
      <c r="E1" s="42" t="s">
        <v>42</v>
      </c>
      <c r="F1" s="42"/>
      <c r="G1" s="42"/>
      <c r="H1" s="42"/>
      <c r="I1" s="42"/>
      <c r="J1" s="42"/>
    </row>
    <row r="2" spans="1:11" ht="30.75" x14ac:dyDescent="0.3">
      <c r="E2" s="42" t="s">
        <v>43</v>
      </c>
      <c r="F2" s="42"/>
      <c r="G2" s="42"/>
      <c r="H2" s="42"/>
      <c r="I2" s="42"/>
      <c r="J2" s="42"/>
    </row>
    <row r="3" spans="1:11" ht="30.75" x14ac:dyDescent="0.3">
      <c r="E3" s="42" t="s">
        <v>44</v>
      </c>
      <c r="F3" s="42"/>
      <c r="G3" s="42"/>
      <c r="H3" s="42"/>
      <c r="I3" s="42"/>
      <c r="J3" s="42"/>
    </row>
    <row r="4" spans="1:11" ht="24.75" thickBot="1" x14ac:dyDescent="0.3"/>
    <row r="5" spans="1:11" ht="24.75" thickBot="1" x14ac:dyDescent="0.3">
      <c r="A5" s="2"/>
      <c r="B5" s="3"/>
      <c r="C5" s="4" t="s">
        <v>0</v>
      </c>
      <c r="D5" s="4" t="s">
        <v>1</v>
      </c>
      <c r="E5" s="5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7" t="s">
        <v>8</v>
      </c>
    </row>
    <row r="6" spans="1:11" ht="24.75" customHeight="1" thickTop="1" x14ac:dyDescent="0.25">
      <c r="A6" s="80" t="s">
        <v>9</v>
      </c>
      <c r="B6" s="74" t="s">
        <v>10</v>
      </c>
      <c r="C6" s="43" t="s">
        <v>45</v>
      </c>
      <c r="D6" s="43" t="s">
        <v>45</v>
      </c>
      <c r="E6" s="45" t="str">
        <f>VLOOKUP(LARGE(Ａコート!AV5:AW28,1),Ａコート!AV5:AW28,2,0)</f>
        <v>BIG WAVE 1</v>
      </c>
      <c r="F6" s="47" t="str">
        <f>VLOOKUP(LARGE(Ａコート!AV5:AW28,2),Ａコート!AV5:AW28,2,0)</f>
        <v>UNO</v>
      </c>
      <c r="G6" s="47" t="str">
        <f>VLOOKUP(LARGE(Ａコート!AV5:AW28,3),Ａコート!AV5:AW28,2,0)</f>
        <v>排球倶楽部 鰻</v>
      </c>
      <c r="H6" s="47" t="str">
        <f>VLOOKUP(LARGE(Ａコート!AV5:AW28,4),Ａコート!AV5:AW28,2,0)</f>
        <v>HOP Forever</v>
      </c>
      <c r="I6" s="47" t="str">
        <f>VLOOKUP(LARGE(Ａコート!AV5:AW28,5),Ａコート!AV5:AW28,2,0)</f>
        <v>ECOs</v>
      </c>
      <c r="J6" s="47" t="str">
        <f>VLOOKUP(LARGE(Ａコート!AV5:AW28,6),Ａコート!AV5:AW28,2,0)</f>
        <v>ADB ヤング</v>
      </c>
      <c r="K6" s="49"/>
    </row>
    <row r="7" spans="1:11" x14ac:dyDescent="0.25">
      <c r="A7" s="81"/>
      <c r="B7" s="75"/>
      <c r="C7" s="44"/>
      <c r="D7" s="44"/>
      <c r="E7" s="46"/>
      <c r="F7" s="48"/>
      <c r="G7" s="48"/>
      <c r="H7" s="48"/>
      <c r="I7" s="48"/>
      <c r="J7" s="48"/>
      <c r="K7" s="50"/>
    </row>
    <row r="8" spans="1:11" x14ac:dyDescent="0.25">
      <c r="A8" s="81"/>
      <c r="B8" s="75"/>
      <c r="C8" s="44" t="s">
        <v>46</v>
      </c>
      <c r="D8" s="44" t="s">
        <v>46</v>
      </c>
      <c r="E8" s="51" t="str">
        <f>VLOOKUP(LARGE(Ｂコート!AV5:AW28,1),Ｂコート!AV5:AW28,2,0)</f>
        <v>９９９(メーテル）</v>
      </c>
      <c r="F8" s="52" t="str">
        <f>VLOOKUP(LARGE(Ｂコート!AV5:AW28,2),Ｂコート!AV5:AW28,2,0)</f>
        <v>HOP Famiry</v>
      </c>
      <c r="G8" s="52" t="str">
        <f>VLOOKUP(LARGE(Ｂコート!AV5:AW28,3),Ｂコート!AV5:AW28,2,0)</f>
        <v>SEA</v>
      </c>
      <c r="H8" s="52" t="str">
        <f>VLOOKUP(LARGE(Ｂコート!AV5:AW28,4),Ｂコート!AV5:AW28,2,0)</f>
        <v>Ｋ＆Ｍ</v>
      </c>
      <c r="I8" s="52" t="str">
        <f>VLOOKUP(LARGE(Ｂコート!AV5:AW28,5),Ｂコート!AV5:AW28,2,0)</f>
        <v>メイツ Y</v>
      </c>
      <c r="J8" s="52" t="str">
        <f>VLOOKUP(LARGE(Ｂコート!AV5:AW28,6),Ｂコート!AV5:AW28,2,0)</f>
        <v>クレッシェンド　マイルド</v>
      </c>
      <c r="K8" s="50"/>
    </row>
    <row r="9" spans="1:11" x14ac:dyDescent="0.25">
      <c r="A9" s="81"/>
      <c r="B9" s="75"/>
      <c r="C9" s="44"/>
      <c r="D9" s="44"/>
      <c r="E9" s="46"/>
      <c r="F9" s="48"/>
      <c r="G9" s="48"/>
      <c r="H9" s="48"/>
      <c r="I9" s="48"/>
      <c r="J9" s="48"/>
      <c r="K9" s="50"/>
    </row>
    <row r="10" spans="1:11" x14ac:dyDescent="0.25">
      <c r="A10" s="81"/>
      <c r="B10" s="75"/>
      <c r="C10" s="44" t="s">
        <v>47</v>
      </c>
      <c r="D10" s="44" t="s">
        <v>47</v>
      </c>
      <c r="E10" s="51" t="str">
        <f>VLOOKUP(LARGE(Ｃコート!AV5:AW28,1),Ｃコート!AV5:AW28,2,0)</f>
        <v>HOP AOKEN</v>
      </c>
      <c r="F10" s="52" t="str">
        <f>VLOOKUP(LARGE(Ｃコート!AV5:AW28,2),Ｃコート!AV5:AW28,2,0)</f>
        <v>IRIE</v>
      </c>
      <c r="G10" s="52" t="str">
        <f>VLOOKUP(LARGE(Ｃコート!AV5:AW28,3),Ｃコート!AV5:AW28,2,0)</f>
        <v>QQQ太</v>
      </c>
      <c r="H10" s="52" t="str">
        <f>VLOOKUP(LARGE(Ｃコート!AV5:AW28,4),Ｃコート!AV5:AW28,2,0)</f>
        <v>Joker</v>
      </c>
      <c r="I10" s="52" t="str">
        <f>VLOOKUP(LARGE(Ｃコート!AV5:AW28,5),Ｃコート!AV5:AW28,2,0)</f>
        <v>ＭＦＨ</v>
      </c>
      <c r="J10" s="52" t="str">
        <f>VLOOKUP(LARGE(Ｃコート!AV5:AW28,6),Ｃコート!AV5:AW28,2,0)</f>
        <v>HOT☆KEY．A</v>
      </c>
      <c r="K10" s="50"/>
    </row>
    <row r="11" spans="1:11" x14ac:dyDescent="0.25">
      <c r="A11" s="81"/>
      <c r="B11" s="75"/>
      <c r="C11" s="44"/>
      <c r="D11" s="44"/>
      <c r="E11" s="46"/>
      <c r="F11" s="48"/>
      <c r="G11" s="48"/>
      <c r="H11" s="48"/>
      <c r="I11" s="48"/>
      <c r="J11" s="48"/>
      <c r="K11" s="50"/>
    </row>
    <row r="12" spans="1:11" x14ac:dyDescent="0.25">
      <c r="A12" s="81"/>
      <c r="B12" s="75"/>
      <c r="C12" s="44" t="s">
        <v>48</v>
      </c>
      <c r="D12" s="44" t="s">
        <v>48</v>
      </c>
      <c r="E12" s="51" t="str">
        <f>VLOOKUP(LARGE(Ｄコート!AV5:AW28,1),Ｄコート!AV5:AW28,2,0)</f>
        <v>TOMO² B</v>
      </c>
      <c r="F12" s="52" t="str">
        <f>VLOOKUP(LARGE(Ｄコート!AV5:AW28,2),Ｄコート!AV5:AW28,2,0)</f>
        <v>フレグランス キング</v>
      </c>
      <c r="G12" s="52" t="str">
        <f>VLOOKUP(LARGE(Ｄコート!AV5:AW28,3),Ｄコート!AV5:AW28,2,0)</f>
        <v>メイツ X</v>
      </c>
      <c r="H12" s="52" t="str">
        <f>VLOOKUP(LARGE(Ｄコート!AV5:AW28,4),Ｄコート!AV5:AW28,2,0)</f>
        <v>cherry</v>
      </c>
      <c r="I12" s="52" t="str">
        <f>VLOOKUP(LARGE(Ｄコート!AV5:AW28,5),Ｄコート!AV5:AW28,2,0)</f>
        <v>BIG WAVE 2</v>
      </c>
      <c r="J12" s="52" t="str">
        <f>VLOOKUP(LARGE(Ｄコート!AV5:AW28,6),Ｄコート!AV5:AW28,2,0)</f>
        <v>ほたる</v>
      </c>
      <c r="K12" s="50"/>
    </row>
    <row r="13" spans="1:11" x14ac:dyDescent="0.25">
      <c r="A13" s="81"/>
      <c r="B13" s="75"/>
      <c r="C13" s="44"/>
      <c r="D13" s="44"/>
      <c r="E13" s="46"/>
      <c r="F13" s="48"/>
      <c r="G13" s="48"/>
      <c r="H13" s="48"/>
      <c r="I13" s="48"/>
      <c r="J13" s="48"/>
      <c r="K13" s="50"/>
    </row>
    <row r="14" spans="1:11" ht="24" customHeight="1" x14ac:dyDescent="0.25">
      <c r="A14" s="81"/>
      <c r="B14" s="75"/>
      <c r="C14" s="44" t="s">
        <v>49</v>
      </c>
      <c r="D14" s="44" t="s">
        <v>49</v>
      </c>
      <c r="E14" s="51" t="str">
        <f>VLOOKUP(LARGE(Ｅコート!AQ5:AR24,1),Ｅコート!AQ5:AR24,2,0)</f>
        <v>MAX.V ふるーちぇ</v>
      </c>
      <c r="F14" s="53" t="str">
        <f>VLOOKUP(LARGE(Ｅコート!AQ5:AR24,2),Ｅコート!AQ5:AR24,2,0)</f>
        <v>空</v>
      </c>
      <c r="G14" s="52" t="str">
        <f>VLOOKUP(LARGE(Ｅコート!AQ5:AR24,3),Ｅコート!AQ5:AR24,2,0)</f>
        <v>ミニナイト</v>
      </c>
      <c r="H14" s="52" t="str">
        <f>VLOOKUP(LARGE(Ｅコート!AQ5:AR24,4),Ｅコート!AQ5:AR24,2,0)</f>
        <v>嵐（RAN）</v>
      </c>
      <c r="I14" s="52" t="str">
        <f>VLOOKUP(LARGE(Ｅコート!AQ5:AR24,5),Ｅコート!AQ5:AR24,2,0)</f>
        <v>まっこうくじら</v>
      </c>
      <c r="J14" s="55"/>
      <c r="K14" s="50"/>
    </row>
    <row r="15" spans="1:11" x14ac:dyDescent="0.25">
      <c r="A15" s="81"/>
      <c r="B15" s="75"/>
      <c r="C15" s="44"/>
      <c r="D15" s="44"/>
      <c r="E15" s="46"/>
      <c r="F15" s="54"/>
      <c r="G15" s="48"/>
      <c r="H15" s="48"/>
      <c r="I15" s="48"/>
      <c r="J15" s="56"/>
      <c r="K15" s="50"/>
    </row>
    <row r="16" spans="1:11" x14ac:dyDescent="0.25">
      <c r="A16" s="81"/>
      <c r="B16" s="75"/>
      <c r="C16" s="44" t="s">
        <v>50</v>
      </c>
      <c r="D16" s="44" t="s">
        <v>50</v>
      </c>
      <c r="E16" s="51" t="str">
        <f>VLOOKUP(LARGE(Ｆコート!AQ5:AR24,1),Ｆコート!AQ5:AR24,2,0)</f>
        <v>ＳＢクラブ</v>
      </c>
      <c r="F16" s="53" t="str">
        <f>VLOOKUP(LARGE(Ｆコート!AQ5:AR24,2),Ｆコート!AQ5:AR24,2,0)</f>
        <v>ミルミル</v>
      </c>
      <c r="G16" s="52" t="str">
        <f>VLOOKUP(LARGE(Ｆコート!AQ5:AR24,3),Ｆコート!AQ5:AR24,2,0)</f>
        <v>V☆BLOOD</v>
      </c>
      <c r="H16" s="52" t="str">
        <f>VLOOKUP(LARGE(Ｆコート!AQ5:AR24,4),Ｆコート!AQ5:AR24,2,0)</f>
        <v>祭Black（ブラック）</v>
      </c>
      <c r="I16" s="52" t="str">
        <f>VLOOKUP(LARGE(Ｆコート!AQ5:AR24,5),Ｆコート!AQ5:AR24,2,0)</f>
        <v>HOT☆KEY．Ｂ</v>
      </c>
      <c r="J16" s="55"/>
      <c r="K16" s="50"/>
    </row>
    <row r="17" spans="1:11" ht="24.75" thickBot="1" x14ac:dyDescent="0.3">
      <c r="A17" s="81"/>
      <c r="B17" s="76"/>
      <c r="C17" s="57"/>
      <c r="D17" s="57"/>
      <c r="E17" s="58"/>
      <c r="F17" s="59"/>
      <c r="G17" s="60"/>
      <c r="H17" s="60"/>
      <c r="I17" s="60"/>
      <c r="J17" s="61"/>
      <c r="K17" s="62"/>
    </row>
    <row r="18" spans="1:11" ht="24" customHeight="1" x14ac:dyDescent="0.25">
      <c r="A18" s="81"/>
      <c r="B18" s="77" t="s">
        <v>11</v>
      </c>
      <c r="C18" s="65" t="s">
        <v>45</v>
      </c>
      <c r="D18" s="65" t="s">
        <v>51</v>
      </c>
      <c r="E18" s="66" t="str">
        <f>VLOOKUP(LARGE(Ｇコート!AV5:AW28,1),Ｇコート!AV5:AW28,2,0)</f>
        <v>ＳＢクラブ</v>
      </c>
      <c r="F18" s="67" t="str">
        <f>VLOOKUP(LARGE(Ｇコート!AV5:AW28,2),Ｇコート!AV5:AW28,2,0)</f>
        <v>きらら</v>
      </c>
      <c r="G18" s="63" t="str">
        <f>VLOOKUP(LARGE(Ｇコート!AV5:AW28,3),Ｇコート!AV5:AW28,2,0)</f>
        <v>サンライズ B</v>
      </c>
      <c r="H18" s="63" t="str">
        <f>VLOOKUP(LARGE(Ｇコート!AV5:AW28,4),Ｇコート!AV5:AW28,2,0)</f>
        <v>虹 A</v>
      </c>
      <c r="I18" s="63" t="str">
        <f>VLOOKUP(LARGE(Ｇコート!AV5:AW28,5),Ｇコート!AV5:AW28,2,0)</f>
        <v>小清水ミックスＱ</v>
      </c>
      <c r="J18" s="63" t="str">
        <f>VLOOKUP(LARGE(Ｇコート!AV5:AW28,6),Ｇコート!AV5:AW28,2,0)</f>
        <v>ビギナーズ（Ｎ）</v>
      </c>
      <c r="K18" s="64"/>
    </row>
    <row r="19" spans="1:11" x14ac:dyDescent="0.25">
      <c r="A19" s="81"/>
      <c r="B19" s="77"/>
      <c r="C19" s="44"/>
      <c r="D19" s="44"/>
      <c r="E19" s="46"/>
      <c r="F19" s="54"/>
      <c r="G19" s="48"/>
      <c r="H19" s="48"/>
      <c r="I19" s="48"/>
      <c r="J19" s="48"/>
      <c r="K19" s="50"/>
    </row>
    <row r="20" spans="1:11" x14ac:dyDescent="0.25">
      <c r="A20" s="81"/>
      <c r="B20" s="77"/>
      <c r="C20" s="44" t="s">
        <v>46</v>
      </c>
      <c r="D20" s="44" t="s">
        <v>52</v>
      </c>
      <c r="E20" s="51" t="str">
        <f>VLOOKUP(LARGE(Ｈコート!AV5:AW28,1),Ｈコート!AV5:AW28,2,0)</f>
        <v>竹千代 A</v>
      </c>
      <c r="F20" s="53" t="str">
        <f>VLOOKUP(LARGE(Ｈコート!AV5:AW28,2),Ｈコート!AV5:AW28,2,0)</f>
        <v>ONEピース Ｒ</v>
      </c>
      <c r="G20" s="52" t="str">
        <f>VLOOKUP(LARGE(Ｈコート!AV5:AW28,3),Ｈコート!AV5:AW28,2,0)</f>
        <v>ＳＶＢ楽友会</v>
      </c>
      <c r="H20" s="52" t="str">
        <f>VLOOKUP(LARGE(Ｈコート!AV5:AW28,4),Ｈコート!AV5:AW28,2,0)</f>
        <v>絆</v>
      </c>
      <c r="I20" s="52" t="str">
        <f>VLOOKUP(LARGE(Ｈコート!AV5:AW28,5),Ｈコート!AV5:AW28,2,0)</f>
        <v>ルートスターさくら組</v>
      </c>
      <c r="J20" s="52" t="str">
        <f>VLOOKUP(LARGE(Ｈコート!AV5:AW28,6),Ｈコート!AV5:AW28,2,0)</f>
        <v>トリッキィ〜？Ｇ</v>
      </c>
      <c r="K20" s="50"/>
    </row>
    <row r="21" spans="1:11" x14ac:dyDescent="0.25">
      <c r="A21" s="81"/>
      <c r="B21" s="77"/>
      <c r="C21" s="44"/>
      <c r="D21" s="44"/>
      <c r="E21" s="46"/>
      <c r="F21" s="54"/>
      <c r="G21" s="48"/>
      <c r="H21" s="48"/>
      <c r="I21" s="48"/>
      <c r="J21" s="48"/>
      <c r="K21" s="50"/>
    </row>
    <row r="22" spans="1:11" ht="24" customHeight="1" x14ac:dyDescent="0.25">
      <c r="A22" s="81"/>
      <c r="B22" s="77"/>
      <c r="C22" s="44" t="s">
        <v>47</v>
      </c>
      <c r="D22" s="44" t="s">
        <v>53</v>
      </c>
      <c r="E22" s="51" t="str">
        <f>VLOOKUP(LARGE(Ｉコート!AV5:AW28,1),Ｉコート!AV5:AW28,2,0)</f>
        <v>ASAHI(B)</v>
      </c>
      <c r="F22" s="53" t="str">
        <f>VLOOKUP(LARGE(Ｉコート!AV5:AW28,2),Ｉコート!AV5:AW28,2,0)</f>
        <v>万年青(おもと)</v>
      </c>
      <c r="G22" s="53" t="str">
        <f>VLOOKUP(LARGE(Ｉコート!AV5:AW28,3),Ｉコート!AV5:AW28,2,0)</f>
        <v>ビギナーズ（０）</v>
      </c>
      <c r="H22" s="53" t="str">
        <f>VLOOKUP(LARGE(Ｉコート!AV5:AW28,4),Ｉコート!AV5:AW28,2,0)</f>
        <v>SV･ドリーム</v>
      </c>
      <c r="I22" s="52" t="str">
        <f>VLOOKUP(LARGE(Ｉコート!AV5:AW28,5),Ｉコート!AV5:AW28,2,0)</f>
        <v>Let's V</v>
      </c>
      <c r="J22" s="52" t="str">
        <f>VLOOKUP(LARGE(Ｉコート!AV5:AW28,6),Ｉコート!AV5:AW28,2,0)</f>
        <v>TOMO² A</v>
      </c>
      <c r="K22" s="50"/>
    </row>
    <row r="23" spans="1:11" x14ac:dyDescent="0.25">
      <c r="A23" s="81"/>
      <c r="B23" s="77"/>
      <c r="C23" s="44"/>
      <c r="D23" s="44"/>
      <c r="E23" s="46"/>
      <c r="F23" s="54"/>
      <c r="G23" s="54"/>
      <c r="H23" s="54"/>
      <c r="I23" s="48"/>
      <c r="J23" s="48"/>
      <c r="K23" s="50"/>
    </row>
    <row r="24" spans="1:11" ht="24" customHeight="1" x14ac:dyDescent="0.25">
      <c r="A24" s="81"/>
      <c r="B24" s="77"/>
      <c r="C24" s="44" t="s">
        <v>48</v>
      </c>
      <c r="D24" s="44" t="s">
        <v>54</v>
      </c>
      <c r="E24" s="51" t="str">
        <f>VLOOKUP(LARGE(Ｊコート!AQ5:AR24,1),Ｊコート!AQ5:AR24,2,0)</f>
        <v>虹 B</v>
      </c>
      <c r="F24" s="53" t="str">
        <f>VLOOKUP(LARGE(Ｊコート!AQ5:AR24,2),Ｊコート!AQ5:AR24,2,0)</f>
        <v>ADB 60</v>
      </c>
      <c r="G24" s="52" t="str">
        <f>VLOOKUP(LARGE(Ｊコート!AQ5:AR24,3),Ｊコート!AQ5:AR24,2,0)</f>
        <v>９９９(鉄郎）</v>
      </c>
      <c r="H24" s="52" t="str">
        <f>VLOOKUP(LARGE(Ｊコート!AQ5:AR24,4),Ｊコート!AQ5:AR24,2,0)</f>
        <v>ASAHI(A)</v>
      </c>
      <c r="I24" s="52" t="str">
        <f>VLOOKUP(LARGE(Ｊコート!AQ5:AR24,5),Ｊコート!AQ5:AR24,2,0)</f>
        <v>きたのフレッシュ</v>
      </c>
      <c r="J24" s="55"/>
      <c r="K24" s="50"/>
    </row>
    <row r="25" spans="1:11" ht="24.75" thickBot="1" x14ac:dyDescent="0.3">
      <c r="A25" s="82"/>
      <c r="B25" s="78"/>
      <c r="C25" s="68"/>
      <c r="D25" s="68"/>
      <c r="E25" s="69"/>
      <c r="F25" s="70"/>
      <c r="G25" s="71"/>
      <c r="H25" s="71"/>
      <c r="I25" s="71"/>
      <c r="J25" s="88"/>
      <c r="K25" s="89"/>
    </row>
    <row r="26" spans="1:11" x14ac:dyDescent="0.25">
      <c r="A26" s="83" t="s">
        <v>57</v>
      </c>
      <c r="B26" s="77" t="s">
        <v>10</v>
      </c>
      <c r="C26" s="65" t="s">
        <v>45</v>
      </c>
      <c r="D26" s="65" t="s">
        <v>55</v>
      </c>
      <c r="E26" s="66" t="str">
        <f>VLOOKUP(LARGE(Ｋコート!AV5:AW28,1),Ｋコート!AV5:AW28,2,0)</f>
        <v>D-FIVE</v>
      </c>
      <c r="F26" s="67" t="str">
        <f>VLOOKUP(LARGE(Ｋコート!AV5:AW28,2),Ｋコート!AV5:AW28,2,0)</f>
        <v>リリーズ Y</v>
      </c>
      <c r="G26" s="63" t="str">
        <f>VLOOKUP(LARGE(Ｋコート!AV5:AW28,3),Ｋコート!AV5:AW28,2,0)</f>
        <v>ビギナーズ(Z)</v>
      </c>
      <c r="H26" s="63" t="str">
        <f>VLOOKUP(LARGE(Ｋコート!AV5:AW28,4),Ｋコート!AV5:AW28,2,0)</f>
        <v>NOVEL</v>
      </c>
      <c r="I26" s="63" t="str">
        <f>VLOOKUP(LARGE(Ｋコート!AV5:AW28,5),Ｋコート!AV5:AW28,2,0)</f>
        <v>ペパーミント</v>
      </c>
      <c r="J26" s="63" t="str">
        <f>VLOOKUP(LARGE(Ｋコート!AV5:AW28,6),Ｋコート!AV5:AW28,2,0)</f>
        <v>みなみスポーツクラブＡ</v>
      </c>
      <c r="K26" s="64"/>
    </row>
    <row r="27" spans="1:11" x14ac:dyDescent="0.25">
      <c r="A27" s="83"/>
      <c r="B27" s="77"/>
      <c r="C27" s="44"/>
      <c r="D27" s="44"/>
      <c r="E27" s="46"/>
      <c r="F27" s="54"/>
      <c r="G27" s="48"/>
      <c r="H27" s="48"/>
      <c r="I27" s="48"/>
      <c r="J27" s="48"/>
      <c r="K27" s="50"/>
    </row>
    <row r="28" spans="1:11" x14ac:dyDescent="0.25">
      <c r="A28" s="83"/>
      <c r="B28" s="77"/>
      <c r="C28" s="44" t="s">
        <v>46</v>
      </c>
      <c r="D28" s="44" t="s">
        <v>56</v>
      </c>
      <c r="E28" s="51" t="str">
        <f>VLOOKUP(LARGE(Ｌコート!AV5:AW28,1),Ｌコート!AV5:AW28,2,0)</f>
        <v>RinRin</v>
      </c>
      <c r="F28" s="53" t="str">
        <f>VLOOKUP(LARGE(Ｌコート!AV5:AW28,2),Ｌコート!AV5:AW28,2,0)</f>
        <v>トリッキィ〜？</v>
      </c>
      <c r="G28" s="52" t="str">
        <f>VLOOKUP(LARGE(Ｌコート!AV5:AW28,3),Ｌコート!AV5:AW28,2,0)</f>
        <v>Red</v>
      </c>
      <c r="H28" s="52" t="str">
        <f>VLOOKUP(LARGE(Ｌコート!AV5:AW28,4),Ｌコート!AV5:AW28,2,0)</f>
        <v>bit by bit</v>
      </c>
      <c r="I28" s="52" t="str">
        <f>VLOOKUP(LARGE(Ｌコート!AV5:AW28,5),Ｌコート!AV5:AW28,2,0)</f>
        <v>HAPPY</v>
      </c>
      <c r="J28" s="52" t="str">
        <f>VLOOKUP(LARGE(Ｌコート!AV5:AW28,6),Ｌコート!AV5:AW28,2,0)</f>
        <v>東山クラブ</v>
      </c>
      <c r="K28" s="50"/>
    </row>
    <row r="29" spans="1:11" ht="24.75" thickBot="1" x14ac:dyDescent="0.3">
      <c r="A29" s="84"/>
      <c r="B29" s="79"/>
      <c r="C29" s="85"/>
      <c r="D29" s="85"/>
      <c r="E29" s="86"/>
      <c r="F29" s="87"/>
      <c r="G29" s="72"/>
      <c r="H29" s="72"/>
      <c r="I29" s="72"/>
      <c r="J29" s="72"/>
      <c r="K29" s="73"/>
    </row>
    <row r="30" spans="1:11" ht="25.5" thickTop="1" thickBot="1" x14ac:dyDescent="0.3">
      <c r="A30" s="8"/>
      <c r="B30" s="9"/>
      <c r="C30" s="10" t="s">
        <v>0</v>
      </c>
      <c r="D30" s="10" t="s">
        <v>1</v>
      </c>
      <c r="E30" s="11" t="s">
        <v>2</v>
      </c>
      <c r="F30" s="12" t="s">
        <v>3</v>
      </c>
      <c r="G30" s="12" t="s">
        <v>4</v>
      </c>
      <c r="H30" s="12" t="s">
        <v>5</v>
      </c>
      <c r="I30" s="12" t="s">
        <v>6</v>
      </c>
      <c r="J30" s="12" t="s">
        <v>7</v>
      </c>
      <c r="K30" s="13" t="s">
        <v>8</v>
      </c>
    </row>
  </sheetData>
  <mergeCells count="116">
    <mergeCell ref="J28:J29"/>
    <mergeCell ref="K28:K29"/>
    <mergeCell ref="B6:B17"/>
    <mergeCell ref="B18:B25"/>
    <mergeCell ref="B26:B29"/>
    <mergeCell ref="A6:A25"/>
    <mergeCell ref="A26:A29"/>
    <mergeCell ref="I26:I27"/>
    <mergeCell ref="J26:J27"/>
    <mergeCell ref="K26:K27"/>
    <mergeCell ref="C28:C29"/>
    <mergeCell ref="D28:D29"/>
    <mergeCell ref="E28:E29"/>
    <mergeCell ref="F28:F29"/>
    <mergeCell ref="G28:G29"/>
    <mergeCell ref="H28:H29"/>
    <mergeCell ref="I28:I29"/>
    <mergeCell ref="H24:H25"/>
    <mergeCell ref="I24:I25"/>
    <mergeCell ref="J24:J25"/>
    <mergeCell ref="K24:K25"/>
    <mergeCell ref="C26:C27"/>
    <mergeCell ref="D26:D27"/>
    <mergeCell ref="E26:E27"/>
    <mergeCell ref="F26:F27"/>
    <mergeCell ref="G26:G27"/>
    <mergeCell ref="H26:H27"/>
    <mergeCell ref="H22:H23"/>
    <mergeCell ref="I22:I23"/>
    <mergeCell ref="J22:J23"/>
    <mergeCell ref="K22:K23"/>
    <mergeCell ref="C24:C25"/>
    <mergeCell ref="D24:D25"/>
    <mergeCell ref="E24:E25"/>
    <mergeCell ref="F24:F25"/>
    <mergeCell ref="G24:G25"/>
    <mergeCell ref="I20:I21"/>
    <mergeCell ref="J20:J21"/>
    <mergeCell ref="K20:K21"/>
    <mergeCell ref="C22:C23"/>
    <mergeCell ref="D22:D23"/>
    <mergeCell ref="E22:E23"/>
    <mergeCell ref="F22:F23"/>
    <mergeCell ref="G22:G23"/>
    <mergeCell ref="H18:H19"/>
    <mergeCell ref="I18:I19"/>
    <mergeCell ref="J18:J19"/>
    <mergeCell ref="K18:K19"/>
    <mergeCell ref="C20:C21"/>
    <mergeCell ref="D20:D21"/>
    <mergeCell ref="E20:E21"/>
    <mergeCell ref="F20:F21"/>
    <mergeCell ref="G20:G21"/>
    <mergeCell ref="H20:H21"/>
    <mergeCell ref="C18:C19"/>
    <mergeCell ref="D18:D19"/>
    <mergeCell ref="E18:E19"/>
    <mergeCell ref="F18:F19"/>
    <mergeCell ref="G18:G19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K6:K7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E1:J1"/>
    <mergeCell ref="E2:J2"/>
    <mergeCell ref="E3:J3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X29"/>
  <sheetViews>
    <sheetView topLeftCell="K4" zoomScale="70" zoomScaleNormal="70" workbookViewId="0">
      <selection activeCell="AB18" sqref="AB18:AD19"/>
    </sheetView>
  </sheetViews>
  <sheetFormatPr defaultRowHeight="13.5" x14ac:dyDescent="0.15"/>
  <cols>
    <col min="1" max="1" width="15.625" style="14" customWidth="1"/>
    <col min="2" max="32" width="3.875" style="14" customWidth="1"/>
    <col min="33" max="33" width="3.75" style="14" customWidth="1"/>
    <col min="34" max="34" width="15.625" style="14" customWidth="1"/>
    <col min="35" max="36" width="5.625" style="14" customWidth="1"/>
    <col min="37" max="38" width="8.625" style="14" customWidth="1"/>
    <col min="39" max="40" width="5.625" style="14" customWidth="1"/>
    <col min="41" max="42" width="8.625" style="14" customWidth="1"/>
    <col min="43" max="44" width="5.625" style="14" customWidth="1"/>
    <col min="45" max="45" width="9.625" style="14" customWidth="1"/>
    <col min="46" max="48" width="8.625" style="14" customWidth="1"/>
    <col min="49" max="49" width="15.75" style="14" customWidth="1"/>
    <col min="50" max="50" width="9.625" style="14" customWidth="1"/>
    <col min="51" max="16384" width="9" style="14"/>
  </cols>
  <sheetData>
    <row r="1" spans="1:50" ht="24.95" customHeight="1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H1" s="90" t="str">
        <f>A1</f>
        <v>トリム50歳の部</v>
      </c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</row>
    <row r="2" spans="1:50" ht="24.95" customHeight="1" thickBot="1" x14ac:dyDescent="0.25">
      <c r="A2" s="91" t="s">
        <v>121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15"/>
      <c r="AG2" s="15"/>
      <c r="AH2" s="91" t="str">
        <f>A2</f>
        <v>　Ｃグループ</v>
      </c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1:50" ht="24.95" customHeight="1" x14ac:dyDescent="0.15">
      <c r="A3" s="92" t="s">
        <v>122</v>
      </c>
      <c r="B3" s="94" t="s">
        <v>123</v>
      </c>
      <c r="C3" s="95"/>
      <c r="D3" s="95"/>
      <c r="E3" s="95"/>
      <c r="F3" s="96"/>
      <c r="G3" s="100" t="s">
        <v>124</v>
      </c>
      <c r="H3" s="95"/>
      <c r="I3" s="95"/>
      <c r="J3" s="95"/>
      <c r="K3" s="96"/>
      <c r="L3" s="100" t="s">
        <v>125</v>
      </c>
      <c r="M3" s="95"/>
      <c r="N3" s="95"/>
      <c r="O3" s="95"/>
      <c r="P3" s="96"/>
      <c r="Q3" s="100" t="s">
        <v>126</v>
      </c>
      <c r="R3" s="95"/>
      <c r="S3" s="95"/>
      <c r="T3" s="95"/>
      <c r="U3" s="96"/>
      <c r="V3" s="100" t="s">
        <v>127</v>
      </c>
      <c r="W3" s="95"/>
      <c r="X3" s="95"/>
      <c r="Y3" s="95"/>
      <c r="Z3" s="96"/>
      <c r="AA3" s="100" t="s">
        <v>128</v>
      </c>
      <c r="AB3" s="95"/>
      <c r="AC3" s="95"/>
      <c r="AD3" s="95"/>
      <c r="AE3" s="113"/>
      <c r="AF3" s="16"/>
      <c r="AG3" s="16"/>
      <c r="AH3" s="115"/>
      <c r="AI3" s="117" t="s">
        <v>12</v>
      </c>
      <c r="AJ3" s="103"/>
      <c r="AK3" s="104"/>
      <c r="AL3" s="105" t="s">
        <v>13</v>
      </c>
      <c r="AM3" s="102" t="s">
        <v>14</v>
      </c>
      <c r="AN3" s="103"/>
      <c r="AO3" s="104"/>
      <c r="AP3" s="105" t="s">
        <v>13</v>
      </c>
      <c r="AQ3" s="102" t="s">
        <v>15</v>
      </c>
      <c r="AR3" s="103"/>
      <c r="AS3" s="104"/>
      <c r="AT3" s="105" t="s">
        <v>16</v>
      </c>
      <c r="AU3" s="107" t="s">
        <v>17</v>
      </c>
      <c r="AV3" s="107" t="s">
        <v>18</v>
      </c>
      <c r="AW3" s="109" t="s">
        <v>19</v>
      </c>
      <c r="AX3" s="111" t="s">
        <v>20</v>
      </c>
    </row>
    <row r="4" spans="1:50" ht="24.95" customHeight="1" thickBot="1" x14ac:dyDescent="0.2">
      <c r="A4" s="93"/>
      <c r="B4" s="97"/>
      <c r="C4" s="98"/>
      <c r="D4" s="98"/>
      <c r="E4" s="98"/>
      <c r="F4" s="99"/>
      <c r="G4" s="101"/>
      <c r="H4" s="98"/>
      <c r="I4" s="98"/>
      <c r="J4" s="98"/>
      <c r="K4" s="99"/>
      <c r="L4" s="101"/>
      <c r="M4" s="98"/>
      <c r="N4" s="98"/>
      <c r="O4" s="98"/>
      <c r="P4" s="99"/>
      <c r="Q4" s="101"/>
      <c r="R4" s="98"/>
      <c r="S4" s="98"/>
      <c r="T4" s="98"/>
      <c r="U4" s="99"/>
      <c r="V4" s="101"/>
      <c r="W4" s="98"/>
      <c r="X4" s="98"/>
      <c r="Y4" s="98"/>
      <c r="Z4" s="99"/>
      <c r="AA4" s="101"/>
      <c r="AB4" s="98"/>
      <c r="AC4" s="98"/>
      <c r="AD4" s="98"/>
      <c r="AE4" s="114"/>
      <c r="AF4" s="16"/>
      <c r="AG4" s="16"/>
      <c r="AH4" s="116"/>
      <c r="AI4" s="17" t="s">
        <v>21</v>
      </c>
      <c r="AJ4" s="18" t="s">
        <v>22</v>
      </c>
      <c r="AK4" s="18" t="s">
        <v>23</v>
      </c>
      <c r="AL4" s="106"/>
      <c r="AM4" s="17" t="s">
        <v>21</v>
      </c>
      <c r="AN4" s="18" t="s">
        <v>22</v>
      </c>
      <c r="AO4" s="18" t="s">
        <v>24</v>
      </c>
      <c r="AP4" s="106"/>
      <c r="AQ4" s="17" t="s">
        <v>21</v>
      </c>
      <c r="AR4" s="18" t="s">
        <v>22</v>
      </c>
      <c r="AS4" s="18" t="s">
        <v>25</v>
      </c>
      <c r="AT4" s="106"/>
      <c r="AU4" s="108"/>
      <c r="AV4" s="108"/>
      <c r="AW4" s="110"/>
      <c r="AX4" s="112"/>
    </row>
    <row r="5" spans="1:50" ht="21.95" customHeight="1" x14ac:dyDescent="0.15">
      <c r="A5" s="118" t="str">
        <f>B3</f>
        <v>SV･ドリーム</v>
      </c>
      <c r="B5" s="121"/>
      <c r="C5" s="122"/>
      <c r="D5" s="122"/>
      <c r="E5" s="122"/>
      <c r="F5" s="123"/>
      <c r="G5" s="124">
        <v>10</v>
      </c>
      <c r="H5" s="125"/>
      <c r="I5" s="125"/>
      <c r="J5" s="125"/>
      <c r="K5" s="126"/>
      <c r="L5" s="124">
        <v>7</v>
      </c>
      <c r="M5" s="125"/>
      <c r="N5" s="125"/>
      <c r="O5" s="125"/>
      <c r="P5" s="126"/>
      <c r="Q5" s="127">
        <v>0</v>
      </c>
      <c r="R5" s="128"/>
      <c r="S5" s="128"/>
      <c r="T5" s="128"/>
      <c r="U5" s="129"/>
      <c r="V5" s="124">
        <v>4</v>
      </c>
      <c r="W5" s="125"/>
      <c r="X5" s="125"/>
      <c r="Y5" s="125"/>
      <c r="Z5" s="126"/>
      <c r="AA5" s="124">
        <v>1</v>
      </c>
      <c r="AB5" s="125"/>
      <c r="AC5" s="125"/>
      <c r="AD5" s="125"/>
      <c r="AE5" s="154"/>
      <c r="AF5" s="19"/>
      <c r="AG5" s="19"/>
      <c r="AH5" s="118" t="str">
        <f>A5</f>
        <v>SV･ドリーム</v>
      </c>
      <c r="AI5" s="155">
        <f>IF(B6&gt;F6,1,0)+IF(G6&gt;K6,1,0)+IF(L6&gt;P6,1,0)+IF(Q6&gt;U6,1,0)+IF(V6&gt;Z6,1,0)+IF(AA6&gt;AE6,1,0)</f>
        <v>2</v>
      </c>
      <c r="AJ5" s="151">
        <f>IF(F6&gt;B6,1,0)+IF(K6&gt;G6,1,0)+IF(P6&gt;L6,1,0)+IF(U6&gt;Q6,1,0)+IF(Z6&gt;V6,1,0)+IF(AE6&gt;AA6,1,0)</f>
        <v>2</v>
      </c>
      <c r="AK5" s="142">
        <f>SUM(AI5/(AI5+AJ5))</f>
        <v>0.5</v>
      </c>
      <c r="AL5" s="151">
        <f>RANK(AK5,$AK$5:$AK$28,0)</f>
        <v>3</v>
      </c>
      <c r="AM5" s="151">
        <f>SUM(B6+G6+L6+Q6+V6+AA6)</f>
        <v>6</v>
      </c>
      <c r="AN5" s="151">
        <f>SUM(F6+K6+P6+U6+Z6+AE6)</f>
        <v>5</v>
      </c>
      <c r="AO5" s="142">
        <f>SUM(AM5/(AM5+AN5))</f>
        <v>0.54545454545454541</v>
      </c>
      <c r="AP5" s="151">
        <f>RANK(AO5,$AO$5:$AO$28,0)</f>
        <v>4</v>
      </c>
      <c r="AQ5" s="151">
        <f>SUM(C6+C7+C8+H6+H7+H8+M6+M7+M8+R6+R7+R8+W6+W7+W8+AB6+AB7+AB8)</f>
        <v>138</v>
      </c>
      <c r="AR5" s="151">
        <f>SUM(E6+E7+E8+J6+J7+J8+O6+O7+O8+T6+T7+T8+Y6+Y7+Y8+AD6+AD7+AD8)</f>
        <v>133</v>
      </c>
      <c r="AS5" s="142">
        <f>SUM(AQ5/(AQ5+AR5))</f>
        <v>0.5092250922509225</v>
      </c>
      <c r="AT5" s="151">
        <f>RANK(AS5,$AS$5:$AS$28,0)</f>
        <v>4</v>
      </c>
      <c r="AU5" s="142">
        <f>RANK(AK5,$AK$5:$AK$28,1)+AO5</f>
        <v>3.5454545454545454</v>
      </c>
      <c r="AV5" s="142">
        <f>RANK(AU5,$AU$5:$AU$28,1)+AS5</f>
        <v>3.5092250922509223</v>
      </c>
      <c r="AW5" s="145" t="str">
        <f>$AH$5</f>
        <v>SV･ドリーム</v>
      </c>
      <c r="AX5" s="148">
        <f>RANK(AV5,$AV$5:$AV$28)</f>
        <v>4</v>
      </c>
    </row>
    <row r="6" spans="1:50" ht="21.95" customHeight="1" x14ac:dyDescent="0.15">
      <c r="A6" s="119"/>
      <c r="B6" s="130">
        <f>IF(C6&gt;E6,1,0)+IF(C7&gt;E7,1,0)+IF(C8&gt;E8,1,0)</f>
        <v>0</v>
      </c>
      <c r="C6" s="25"/>
      <c r="D6" s="26" t="s">
        <v>26</v>
      </c>
      <c r="E6" s="25"/>
      <c r="F6" s="133">
        <f>IF(E6&gt;C6,1,0)+IF(E7&gt;C7,1,0)+IF(E8&gt;C8,1,0)</f>
        <v>0</v>
      </c>
      <c r="G6" s="136">
        <f>IF(H6&gt;J6,1,0)+IF(H7&gt;J7,1,0)+IF(H8&gt;J8,1,0)</f>
        <v>1</v>
      </c>
      <c r="H6" s="20">
        <v>16</v>
      </c>
      <c r="I6" s="21" t="s">
        <v>27</v>
      </c>
      <c r="J6" s="20">
        <v>14</v>
      </c>
      <c r="K6" s="136">
        <f>IF(J6&gt;H6,1,0)+IF(J7&gt;H7,1,0)+IF(J8&gt;H8,1,0)</f>
        <v>2</v>
      </c>
      <c r="L6" s="136">
        <f>IF(M6&gt;O6,1,0)+IF(M7&gt;O7,1,0)+IF(M8&gt;O8,1,0)</f>
        <v>2</v>
      </c>
      <c r="M6" s="20">
        <v>5</v>
      </c>
      <c r="N6" s="21" t="s">
        <v>26</v>
      </c>
      <c r="O6" s="20">
        <v>15</v>
      </c>
      <c r="P6" s="136">
        <f>IF(O6&gt;M6,1,0)+IF(O7&gt;M7,1,0)+IF(O8&gt;M8,1,0)</f>
        <v>1</v>
      </c>
      <c r="Q6" s="139">
        <f>IF(R6&gt;T6,1,0)+IF(R7&gt;T7,1,0)+IF(R8&gt;T8,1,0)</f>
        <v>0</v>
      </c>
      <c r="R6" s="29"/>
      <c r="S6" s="30" t="s">
        <v>28</v>
      </c>
      <c r="T6" s="29"/>
      <c r="U6" s="139">
        <f>IF(T6&gt;R6,1,0)+IF(T7&gt;R7,1,0)+IF(T8&gt;R8,1,0)</f>
        <v>0</v>
      </c>
      <c r="V6" s="136">
        <f>IF(W6&gt;Y6,1,0)+IF(W7&gt;Y7,1,0)+IF(W8&gt;Y8,1,0)</f>
        <v>1</v>
      </c>
      <c r="W6" s="20">
        <v>15</v>
      </c>
      <c r="X6" s="21" t="s">
        <v>29</v>
      </c>
      <c r="Y6" s="20">
        <v>6</v>
      </c>
      <c r="Z6" s="136">
        <f>IF(Y6&gt;W6,1,0)+IF(Y7&gt;W7,1,0)+IF(Y8&gt;W8,1,0)</f>
        <v>2</v>
      </c>
      <c r="AA6" s="136">
        <f>IF(AB6&gt;AD6,1,0)+IF(AB7&gt;AD7,1,0)+IF(AB8&gt;AD8,1,0)</f>
        <v>2</v>
      </c>
      <c r="AB6" s="20">
        <v>15</v>
      </c>
      <c r="AC6" s="21" t="s">
        <v>30</v>
      </c>
      <c r="AD6" s="20">
        <v>3</v>
      </c>
      <c r="AE6" s="158">
        <f>IF(AD6&gt;AB6,1,0)+IF(AD7&gt;AB7,1,0)+IF(AD8&gt;AB8,1,0)</f>
        <v>0</v>
      </c>
      <c r="AF6" s="22"/>
      <c r="AG6" s="22"/>
      <c r="AH6" s="119"/>
      <c r="AI6" s="156"/>
      <c r="AJ6" s="152"/>
      <c r="AK6" s="143"/>
      <c r="AL6" s="152"/>
      <c r="AM6" s="152"/>
      <c r="AN6" s="152"/>
      <c r="AO6" s="143"/>
      <c r="AP6" s="152"/>
      <c r="AQ6" s="152"/>
      <c r="AR6" s="152"/>
      <c r="AS6" s="143"/>
      <c r="AT6" s="152"/>
      <c r="AU6" s="143"/>
      <c r="AV6" s="143"/>
      <c r="AW6" s="146"/>
      <c r="AX6" s="149"/>
    </row>
    <row r="7" spans="1:50" ht="21.95" customHeight="1" x14ac:dyDescent="0.15">
      <c r="A7" s="119"/>
      <c r="B7" s="131"/>
      <c r="C7" s="25"/>
      <c r="D7" s="26" t="s">
        <v>30</v>
      </c>
      <c r="E7" s="25"/>
      <c r="F7" s="134"/>
      <c r="G7" s="137"/>
      <c r="H7" s="20">
        <v>14</v>
      </c>
      <c r="I7" s="21" t="s">
        <v>30</v>
      </c>
      <c r="J7" s="20">
        <v>16</v>
      </c>
      <c r="K7" s="137"/>
      <c r="L7" s="137"/>
      <c r="M7" s="20">
        <v>15</v>
      </c>
      <c r="N7" s="21" t="s">
        <v>26</v>
      </c>
      <c r="O7" s="20">
        <v>12</v>
      </c>
      <c r="P7" s="137"/>
      <c r="Q7" s="140"/>
      <c r="R7" s="29"/>
      <c r="S7" s="30" t="s">
        <v>31</v>
      </c>
      <c r="T7" s="29"/>
      <c r="U7" s="140"/>
      <c r="V7" s="137"/>
      <c r="W7" s="20">
        <v>10</v>
      </c>
      <c r="X7" s="21" t="s">
        <v>28</v>
      </c>
      <c r="Y7" s="20">
        <v>15</v>
      </c>
      <c r="Z7" s="137"/>
      <c r="AA7" s="137"/>
      <c r="AB7" s="20">
        <v>15</v>
      </c>
      <c r="AC7" s="21" t="s">
        <v>30</v>
      </c>
      <c r="AD7" s="20">
        <v>8</v>
      </c>
      <c r="AE7" s="159"/>
      <c r="AF7" s="22"/>
      <c r="AG7" s="22"/>
      <c r="AH7" s="119"/>
      <c r="AI7" s="156"/>
      <c r="AJ7" s="152"/>
      <c r="AK7" s="143"/>
      <c r="AL7" s="152"/>
      <c r="AM7" s="152"/>
      <c r="AN7" s="152"/>
      <c r="AO7" s="143"/>
      <c r="AP7" s="152"/>
      <c r="AQ7" s="152"/>
      <c r="AR7" s="152"/>
      <c r="AS7" s="143"/>
      <c r="AT7" s="152"/>
      <c r="AU7" s="143"/>
      <c r="AV7" s="143"/>
      <c r="AW7" s="146"/>
      <c r="AX7" s="149"/>
    </row>
    <row r="8" spans="1:50" ht="21.95" customHeight="1" x14ac:dyDescent="0.15">
      <c r="A8" s="120"/>
      <c r="B8" s="132"/>
      <c r="C8" s="25"/>
      <c r="D8" s="26" t="s">
        <v>30</v>
      </c>
      <c r="E8" s="25"/>
      <c r="F8" s="135"/>
      <c r="G8" s="138"/>
      <c r="H8" s="20">
        <v>6</v>
      </c>
      <c r="I8" s="21" t="s">
        <v>30</v>
      </c>
      <c r="J8" s="20">
        <v>15</v>
      </c>
      <c r="K8" s="138"/>
      <c r="L8" s="138"/>
      <c r="M8" s="20">
        <v>16</v>
      </c>
      <c r="N8" s="21" t="s">
        <v>30</v>
      </c>
      <c r="O8" s="20">
        <v>14</v>
      </c>
      <c r="P8" s="138"/>
      <c r="Q8" s="141"/>
      <c r="R8" s="29"/>
      <c r="S8" s="30" t="s">
        <v>30</v>
      </c>
      <c r="T8" s="29"/>
      <c r="U8" s="141"/>
      <c r="V8" s="138"/>
      <c r="W8" s="20">
        <v>11</v>
      </c>
      <c r="X8" s="21" t="s">
        <v>32</v>
      </c>
      <c r="Y8" s="20">
        <v>15</v>
      </c>
      <c r="Z8" s="138"/>
      <c r="AA8" s="138"/>
      <c r="AB8" s="20"/>
      <c r="AC8" s="21" t="s">
        <v>33</v>
      </c>
      <c r="AD8" s="20"/>
      <c r="AE8" s="160"/>
      <c r="AF8" s="22"/>
      <c r="AG8" s="22"/>
      <c r="AH8" s="120"/>
      <c r="AI8" s="157"/>
      <c r="AJ8" s="153"/>
      <c r="AK8" s="144"/>
      <c r="AL8" s="153"/>
      <c r="AM8" s="153"/>
      <c r="AN8" s="153"/>
      <c r="AO8" s="144"/>
      <c r="AP8" s="153"/>
      <c r="AQ8" s="153"/>
      <c r="AR8" s="153"/>
      <c r="AS8" s="144"/>
      <c r="AT8" s="153"/>
      <c r="AU8" s="144"/>
      <c r="AV8" s="144"/>
      <c r="AW8" s="147"/>
      <c r="AX8" s="150"/>
    </row>
    <row r="9" spans="1:50" ht="21.95" customHeight="1" x14ac:dyDescent="0.15">
      <c r="A9" s="161" t="str">
        <f>G3</f>
        <v>ASAHI(B)</v>
      </c>
      <c r="B9" s="162">
        <f>G5</f>
        <v>10</v>
      </c>
      <c r="C9" s="163"/>
      <c r="D9" s="163"/>
      <c r="E9" s="163"/>
      <c r="F9" s="164"/>
      <c r="G9" s="165"/>
      <c r="H9" s="166"/>
      <c r="I9" s="166"/>
      <c r="J9" s="166"/>
      <c r="K9" s="167"/>
      <c r="L9" s="168">
        <v>0</v>
      </c>
      <c r="M9" s="169"/>
      <c r="N9" s="169"/>
      <c r="O9" s="169"/>
      <c r="P9" s="170"/>
      <c r="Q9" s="171">
        <v>6</v>
      </c>
      <c r="R9" s="172"/>
      <c r="S9" s="172"/>
      <c r="T9" s="172"/>
      <c r="U9" s="173"/>
      <c r="V9" s="171">
        <v>2</v>
      </c>
      <c r="W9" s="172"/>
      <c r="X9" s="172"/>
      <c r="Y9" s="172"/>
      <c r="Z9" s="173"/>
      <c r="AA9" s="171">
        <v>8</v>
      </c>
      <c r="AB9" s="172"/>
      <c r="AC9" s="172"/>
      <c r="AD9" s="172"/>
      <c r="AE9" s="184"/>
      <c r="AF9" s="19"/>
      <c r="AG9" s="19"/>
      <c r="AH9" s="161" t="str">
        <f>A9</f>
        <v>ASAHI(B)</v>
      </c>
      <c r="AI9" s="185">
        <f>IF(B10&gt;F10,1,0)+IF(G10&gt;K10,1,0)+IF(L10&gt;P10,1,0)+IF(Q10&gt;U10,1,0)+IF(V10&gt;Z10,1,0)+IF(AA10&gt;AE10,1,0)</f>
        <v>4</v>
      </c>
      <c r="AJ9" s="183">
        <f>IF(F10&gt;B10,1,0)+IF(K10&gt;G10,1,0)+IF(P10&gt;L10,1,0)+IF(U10&gt;Q10,1,0)+IF(Z10&gt;V10,1,0)+IF(AE10&gt;AA10,1,0)</f>
        <v>0</v>
      </c>
      <c r="AK9" s="180">
        <f>SUM(AI9/(AI9+AJ9))</f>
        <v>1</v>
      </c>
      <c r="AL9" s="183">
        <f>RANK(AK9,$AK$5:$AK$28,0)</f>
        <v>1</v>
      </c>
      <c r="AM9" s="183">
        <f>SUM(B10+G10+L10+Q10+V10+AA10)</f>
        <v>8</v>
      </c>
      <c r="AN9" s="183">
        <f>SUM(F10+K10+P10+U10+Z10+AE10)</f>
        <v>2</v>
      </c>
      <c r="AO9" s="180">
        <f>SUM(AM9/(AM9+AN9))</f>
        <v>0.8</v>
      </c>
      <c r="AP9" s="183">
        <f>RANK(AO9,$AO$5:$AO$28,0)</f>
        <v>1</v>
      </c>
      <c r="AQ9" s="183">
        <f>SUM(C10+C11+C12+H10+H11+H12+M10+M11+M12+R10+R11+R12+W10+W11+W12+AB10+AB11+AB12)</f>
        <v>139</v>
      </c>
      <c r="AR9" s="183">
        <f>SUM(E10+E11+E12+J10+J11+J12+O10+O11+O12+T10+T11+T12+Y10+Y11+Y12+AD10+AD11+AD12)</f>
        <v>107</v>
      </c>
      <c r="AS9" s="180">
        <f>SUM(AQ9/(AQ9+AR9))</f>
        <v>0.56504065040650409</v>
      </c>
      <c r="AT9" s="183">
        <f>RANK(AS9,$AS$5:$AS$28,0)</f>
        <v>2</v>
      </c>
      <c r="AU9" s="180">
        <f>RANK(AK9,$AK$5:$AK$28,1)+AO9</f>
        <v>6.8</v>
      </c>
      <c r="AV9" s="180">
        <f>RANK(AU9,$AU$5:$AU$28,1)+AS9</f>
        <v>6.5650406504065044</v>
      </c>
      <c r="AW9" s="181" t="str">
        <f>$AH$9</f>
        <v>ASAHI(B)</v>
      </c>
      <c r="AX9" s="182">
        <f>RANK(AV9,$AV$5:$AV$28)</f>
        <v>1</v>
      </c>
    </row>
    <row r="10" spans="1:50" ht="21.95" customHeight="1" x14ac:dyDescent="0.15">
      <c r="A10" s="119"/>
      <c r="B10" s="174">
        <f>IF(C10&gt;E10,1,0)+IF(C11&gt;E11,1,0)+IF(C12&gt;E12,1,0)</f>
        <v>2</v>
      </c>
      <c r="C10" s="27">
        <f>J6</f>
        <v>14</v>
      </c>
      <c r="D10" s="28" t="s">
        <v>34</v>
      </c>
      <c r="E10" s="27">
        <f>H6</f>
        <v>16</v>
      </c>
      <c r="F10" s="177">
        <f>IF(E10&gt;C10,1,0)+IF(E11&gt;C11,1,0)+IF(E12&gt;C12,1,0)</f>
        <v>1</v>
      </c>
      <c r="G10" s="133">
        <f>IF(H10&gt;J10,1,0)+IF(H11&gt;J11,1,0)+IF(H12&gt;J12,1,0)</f>
        <v>0</v>
      </c>
      <c r="H10" s="25"/>
      <c r="I10" s="26" t="s">
        <v>34</v>
      </c>
      <c r="J10" s="25"/>
      <c r="K10" s="133">
        <f>IF(J10&gt;H10,1,0)+IF(J11&gt;H11,1,0)+IF(J12&gt;H12,1,0)</f>
        <v>0</v>
      </c>
      <c r="L10" s="139">
        <f>IF(M10&gt;O10,1,0)+IF(M11&gt;O11,1,0)+IF(M12&gt;O12,1,0)</f>
        <v>0</v>
      </c>
      <c r="M10" s="29"/>
      <c r="N10" s="30" t="s">
        <v>34</v>
      </c>
      <c r="O10" s="29"/>
      <c r="P10" s="139">
        <f>IF(O10&gt;M10,1,0)+IF(O11&gt;M11,1,0)+IF(O12&gt;M12,1,0)</f>
        <v>0</v>
      </c>
      <c r="Q10" s="136">
        <f>IF(R10&gt;T10,1,0)+IF(R11&gt;T11,1,0)+IF(R12&gt;T12,1,0)</f>
        <v>2</v>
      </c>
      <c r="R10" s="20">
        <v>4</v>
      </c>
      <c r="S10" s="21" t="s">
        <v>34</v>
      </c>
      <c r="T10" s="20">
        <v>15</v>
      </c>
      <c r="U10" s="136">
        <f>IF(T10&gt;R10,1,0)+IF(T11&gt;R11,1,0)+IF(T12&gt;R12,1,0)</f>
        <v>1</v>
      </c>
      <c r="V10" s="136">
        <f>IF(W10&gt;Y10,1,0)+IF(W11&gt;Y11,1,0)+IF(W12&gt;Y12,1,0)</f>
        <v>2</v>
      </c>
      <c r="W10" s="20">
        <v>15</v>
      </c>
      <c r="X10" s="21" t="s">
        <v>34</v>
      </c>
      <c r="Y10" s="20">
        <v>7</v>
      </c>
      <c r="Z10" s="136">
        <f>IF(Y10&gt;W10,1,0)+IF(Y11&gt;W11,1,0)+IF(Y12&gt;W12,1,0)</f>
        <v>0</v>
      </c>
      <c r="AA10" s="136">
        <f>IF(AB10&gt;AD10,1,0)+IF(AB11&gt;AD11,1,0)+IF(AB12&gt;AD12,1,0)</f>
        <v>2</v>
      </c>
      <c r="AB10" s="20">
        <v>15</v>
      </c>
      <c r="AC10" s="21" t="s">
        <v>34</v>
      </c>
      <c r="AD10" s="20">
        <v>7</v>
      </c>
      <c r="AE10" s="158">
        <f>IF(AD10&gt;AB10,1,0)+IF(AD11&gt;AB11,1,0)+IF(AD12&gt;AB12,1,0)</f>
        <v>0</v>
      </c>
      <c r="AF10" s="22"/>
      <c r="AG10" s="22"/>
      <c r="AH10" s="119"/>
      <c r="AI10" s="156"/>
      <c r="AJ10" s="152"/>
      <c r="AK10" s="143"/>
      <c r="AL10" s="152"/>
      <c r="AM10" s="152"/>
      <c r="AN10" s="152"/>
      <c r="AO10" s="143"/>
      <c r="AP10" s="152"/>
      <c r="AQ10" s="152"/>
      <c r="AR10" s="152"/>
      <c r="AS10" s="143"/>
      <c r="AT10" s="152"/>
      <c r="AU10" s="143"/>
      <c r="AV10" s="143"/>
      <c r="AW10" s="146"/>
      <c r="AX10" s="149"/>
    </row>
    <row r="11" spans="1:50" ht="21.95" customHeight="1" x14ac:dyDescent="0.15">
      <c r="A11" s="119"/>
      <c r="B11" s="175"/>
      <c r="C11" s="27">
        <f>J7</f>
        <v>16</v>
      </c>
      <c r="D11" s="28" t="s">
        <v>34</v>
      </c>
      <c r="E11" s="27">
        <f>H7</f>
        <v>14</v>
      </c>
      <c r="F11" s="178"/>
      <c r="G11" s="134"/>
      <c r="H11" s="25"/>
      <c r="I11" s="26" t="s">
        <v>34</v>
      </c>
      <c r="J11" s="25"/>
      <c r="K11" s="134"/>
      <c r="L11" s="140"/>
      <c r="M11" s="29"/>
      <c r="N11" s="30" t="s">
        <v>34</v>
      </c>
      <c r="O11" s="29"/>
      <c r="P11" s="140"/>
      <c r="Q11" s="137"/>
      <c r="R11" s="20">
        <v>15</v>
      </c>
      <c r="S11" s="21" t="s">
        <v>34</v>
      </c>
      <c r="T11" s="20">
        <v>7</v>
      </c>
      <c r="U11" s="137"/>
      <c r="V11" s="137"/>
      <c r="W11" s="20">
        <v>15</v>
      </c>
      <c r="X11" s="21" t="s">
        <v>34</v>
      </c>
      <c r="Y11" s="20">
        <v>12</v>
      </c>
      <c r="Z11" s="137"/>
      <c r="AA11" s="137"/>
      <c r="AB11" s="20">
        <v>15</v>
      </c>
      <c r="AC11" s="21" t="s">
        <v>34</v>
      </c>
      <c r="AD11" s="20">
        <v>11</v>
      </c>
      <c r="AE11" s="159"/>
      <c r="AF11" s="22"/>
      <c r="AG11" s="22"/>
      <c r="AH11" s="119"/>
      <c r="AI11" s="156"/>
      <c r="AJ11" s="152"/>
      <c r="AK11" s="143"/>
      <c r="AL11" s="152"/>
      <c r="AM11" s="152"/>
      <c r="AN11" s="152"/>
      <c r="AO11" s="143"/>
      <c r="AP11" s="152"/>
      <c r="AQ11" s="152"/>
      <c r="AR11" s="152"/>
      <c r="AS11" s="143"/>
      <c r="AT11" s="152"/>
      <c r="AU11" s="143"/>
      <c r="AV11" s="143"/>
      <c r="AW11" s="146"/>
      <c r="AX11" s="149"/>
    </row>
    <row r="12" spans="1:50" ht="21.95" customHeight="1" x14ac:dyDescent="0.15">
      <c r="A12" s="120"/>
      <c r="B12" s="176"/>
      <c r="C12" s="27">
        <f>J8</f>
        <v>15</v>
      </c>
      <c r="D12" s="28" t="s">
        <v>34</v>
      </c>
      <c r="E12" s="27">
        <f>H8</f>
        <v>6</v>
      </c>
      <c r="F12" s="179"/>
      <c r="G12" s="135"/>
      <c r="H12" s="25"/>
      <c r="I12" s="26" t="s">
        <v>34</v>
      </c>
      <c r="J12" s="25"/>
      <c r="K12" s="135"/>
      <c r="L12" s="141"/>
      <c r="M12" s="29"/>
      <c r="N12" s="30" t="s">
        <v>34</v>
      </c>
      <c r="O12" s="29"/>
      <c r="P12" s="141"/>
      <c r="Q12" s="138"/>
      <c r="R12" s="20">
        <v>15</v>
      </c>
      <c r="S12" s="21" t="s">
        <v>34</v>
      </c>
      <c r="T12" s="20">
        <v>12</v>
      </c>
      <c r="U12" s="138"/>
      <c r="V12" s="138"/>
      <c r="W12" s="20"/>
      <c r="X12" s="21" t="s">
        <v>34</v>
      </c>
      <c r="Y12" s="20"/>
      <c r="Z12" s="138"/>
      <c r="AA12" s="138"/>
      <c r="AB12" s="20"/>
      <c r="AC12" s="21" t="s">
        <v>34</v>
      </c>
      <c r="AD12" s="20"/>
      <c r="AE12" s="160"/>
      <c r="AF12" s="22"/>
      <c r="AG12" s="22"/>
      <c r="AH12" s="120"/>
      <c r="AI12" s="157"/>
      <c r="AJ12" s="153"/>
      <c r="AK12" s="144"/>
      <c r="AL12" s="153"/>
      <c r="AM12" s="153"/>
      <c r="AN12" s="153"/>
      <c r="AO12" s="144"/>
      <c r="AP12" s="153"/>
      <c r="AQ12" s="153"/>
      <c r="AR12" s="153"/>
      <c r="AS12" s="144"/>
      <c r="AT12" s="153"/>
      <c r="AU12" s="144"/>
      <c r="AV12" s="144"/>
      <c r="AW12" s="147"/>
      <c r="AX12" s="150"/>
    </row>
    <row r="13" spans="1:50" ht="21.95" customHeight="1" x14ac:dyDescent="0.15">
      <c r="A13" s="161" t="str">
        <f>L3</f>
        <v>万年青(おもと)</v>
      </c>
      <c r="B13" s="162">
        <f>L5</f>
        <v>7</v>
      </c>
      <c r="C13" s="163"/>
      <c r="D13" s="163"/>
      <c r="E13" s="163"/>
      <c r="F13" s="164"/>
      <c r="G13" s="186">
        <f>L9</f>
        <v>0</v>
      </c>
      <c r="H13" s="163"/>
      <c r="I13" s="163"/>
      <c r="J13" s="163"/>
      <c r="K13" s="164"/>
      <c r="L13" s="165"/>
      <c r="M13" s="166"/>
      <c r="N13" s="166"/>
      <c r="O13" s="166"/>
      <c r="P13" s="167"/>
      <c r="Q13" s="171">
        <v>3</v>
      </c>
      <c r="R13" s="172"/>
      <c r="S13" s="172"/>
      <c r="T13" s="172"/>
      <c r="U13" s="173"/>
      <c r="V13" s="171">
        <v>11</v>
      </c>
      <c r="W13" s="172"/>
      <c r="X13" s="172"/>
      <c r="Y13" s="172"/>
      <c r="Z13" s="173"/>
      <c r="AA13" s="171">
        <v>5</v>
      </c>
      <c r="AB13" s="172"/>
      <c r="AC13" s="172"/>
      <c r="AD13" s="172"/>
      <c r="AE13" s="184"/>
      <c r="AF13" s="19"/>
      <c r="AG13" s="19"/>
      <c r="AH13" s="161" t="str">
        <f>A13</f>
        <v>万年青(おもと)</v>
      </c>
      <c r="AI13" s="185">
        <f>IF(B14&gt;F14,1,0)+IF(G14&gt;K14,1,0)+IF(L14&gt;P14,1,0)+IF(Q14&gt;U14,1,0)+IF(V14&gt;Z14,1,0)+IF(AA14&gt;AE14,1,0)</f>
        <v>3</v>
      </c>
      <c r="AJ13" s="183">
        <f>IF(F14&gt;B14,1,0)+IF(K14&gt;G14,1,0)+IF(P14&gt;L14,1,0)+IF(U14&gt;Q14,1,0)+IF(Z14&gt;V14,1,0)+IF(AE14&gt;AA14,1,0)</f>
        <v>1</v>
      </c>
      <c r="AK13" s="180">
        <f>SUM(AI13/(AI13+AJ13))</f>
        <v>0.75</v>
      </c>
      <c r="AL13" s="183">
        <f>RANK(AK13,$AK$5:$AK$28,0)</f>
        <v>2</v>
      </c>
      <c r="AM13" s="183">
        <f>SUM(B14+G14+L14+Q14+V14+AA14)</f>
        <v>7</v>
      </c>
      <c r="AN13" s="183">
        <f>SUM(F14+K14+P14+U14+Z14+AE14)</f>
        <v>3</v>
      </c>
      <c r="AO13" s="180">
        <f>SUM(AM13/(AM13+AN13))</f>
        <v>0.7</v>
      </c>
      <c r="AP13" s="183">
        <f>RANK(AO13,$AO$5:$AO$28,0)</f>
        <v>2</v>
      </c>
      <c r="AQ13" s="183">
        <f>SUM(C14+C15+C16+H14+H15+H16+M14+M15+M16+R14+R15+R16+W14+W15+W16+AB14+AB15+AB16)</f>
        <v>138</v>
      </c>
      <c r="AR13" s="183">
        <f>SUM(E14+E15+E16+J14+J15+J16+O14+O15+O16+T14+T15+T16+Y14+Y15+Y16+AD14+AD15+AD16)</f>
        <v>106</v>
      </c>
      <c r="AS13" s="180">
        <f>SUM(AQ13/(AQ13+AR13))</f>
        <v>0.56557377049180324</v>
      </c>
      <c r="AT13" s="183">
        <f>RANK(AS13,$AS$5:$AS$28,0)</f>
        <v>1</v>
      </c>
      <c r="AU13" s="180">
        <f>RANK(AK13,$AK$5:$AK$28,1)+AO13</f>
        <v>5.7</v>
      </c>
      <c r="AV13" s="180">
        <f>RANK(AU13,$AU$5:$AU$28,1)+AS13</f>
        <v>5.5655737704918034</v>
      </c>
      <c r="AW13" s="181" t="str">
        <f>$AH$13</f>
        <v>万年青(おもと)</v>
      </c>
      <c r="AX13" s="182">
        <f>RANK(AV13,$AV$5:$AV$28)</f>
        <v>2</v>
      </c>
    </row>
    <row r="14" spans="1:50" ht="21.75" customHeight="1" x14ac:dyDescent="0.15">
      <c r="A14" s="119"/>
      <c r="B14" s="174">
        <f>IF(C14&gt;E14,1,0)+IF(C15&gt;E15,1,0)+IF(C16&gt;E16,1,0)</f>
        <v>1</v>
      </c>
      <c r="C14" s="27">
        <f>O6</f>
        <v>15</v>
      </c>
      <c r="D14" s="28" t="s">
        <v>34</v>
      </c>
      <c r="E14" s="27">
        <f>M6</f>
        <v>5</v>
      </c>
      <c r="F14" s="177">
        <f>IF(E14&gt;C14,1,0)+IF(E15&gt;C15,1,0)+IF(E16&gt;C16,1,0)</f>
        <v>2</v>
      </c>
      <c r="G14" s="177">
        <f>IF(H14&gt;J14,1,0)+IF(H15&gt;J15,1,0)+IF(H16&gt;J16,1,0)</f>
        <v>0</v>
      </c>
      <c r="H14" s="27">
        <f>O10</f>
        <v>0</v>
      </c>
      <c r="I14" s="28" t="s">
        <v>34</v>
      </c>
      <c r="J14" s="27">
        <f>M10</f>
        <v>0</v>
      </c>
      <c r="K14" s="177">
        <f>IF(J14&gt;H14,1,0)+IF(J15&gt;H15,1,0)+IF(J16&gt;H16,1,0)</f>
        <v>0</v>
      </c>
      <c r="L14" s="133">
        <f>IF(M14&gt;O14,1,0)+IF(M15&gt;O15,1,0)+IF(M16&gt;O16,1,0)</f>
        <v>0</v>
      </c>
      <c r="M14" s="25"/>
      <c r="N14" s="26" t="s">
        <v>34</v>
      </c>
      <c r="O14" s="25"/>
      <c r="P14" s="133">
        <f>IF(O14&gt;M14,1,0)+IF(O15&gt;M15,1,0)+IF(O16&gt;M16,1,0)</f>
        <v>0</v>
      </c>
      <c r="Q14" s="136">
        <f>IF(R14&gt;T14,1,0)+IF(R15&gt;T15,1,0)+IF(R16&gt;T16,1,0)</f>
        <v>2</v>
      </c>
      <c r="R14" s="20">
        <v>7</v>
      </c>
      <c r="S14" s="21" t="s">
        <v>34</v>
      </c>
      <c r="T14" s="20">
        <v>15</v>
      </c>
      <c r="U14" s="136">
        <f>IF(T14&gt;R14,1,0)+IF(T15&gt;R15,1,0)+IF(T16&gt;R16,1,0)</f>
        <v>1</v>
      </c>
      <c r="V14" s="136">
        <f>IF(W14&gt;Y14,1,0)+IF(W15&gt;Y15,1,0)+IF(W16&gt;Y16,1,0)</f>
        <v>2</v>
      </c>
      <c r="W14" s="20">
        <v>15</v>
      </c>
      <c r="X14" s="21" t="s">
        <v>34</v>
      </c>
      <c r="Y14" s="20">
        <v>6</v>
      </c>
      <c r="Z14" s="136">
        <f>IF(Y14&gt;W14,1,0)+IF(Y15&gt;W15,1,0)+IF(Y16&gt;W16,1,0)</f>
        <v>0</v>
      </c>
      <c r="AA14" s="136">
        <f>IF(AB14&gt;AD14,1,0)+IF(AB15&gt;AD15,1,0)+IF(AB16&gt;AD16,1,0)</f>
        <v>2</v>
      </c>
      <c r="AB14" s="20">
        <v>15</v>
      </c>
      <c r="AC14" s="21" t="s">
        <v>34</v>
      </c>
      <c r="AD14" s="20">
        <v>6</v>
      </c>
      <c r="AE14" s="158">
        <f>IF(AD14&gt;AB14,1,0)+IF(AD15&gt;AB15,1,0)+IF(AD16&gt;AB16,1,0)</f>
        <v>0</v>
      </c>
      <c r="AF14" s="22"/>
      <c r="AG14" s="22"/>
      <c r="AH14" s="119"/>
      <c r="AI14" s="156"/>
      <c r="AJ14" s="152"/>
      <c r="AK14" s="143"/>
      <c r="AL14" s="152"/>
      <c r="AM14" s="152"/>
      <c r="AN14" s="152"/>
      <c r="AO14" s="143"/>
      <c r="AP14" s="152"/>
      <c r="AQ14" s="152"/>
      <c r="AR14" s="152"/>
      <c r="AS14" s="143"/>
      <c r="AT14" s="152"/>
      <c r="AU14" s="143"/>
      <c r="AV14" s="143"/>
      <c r="AW14" s="146"/>
      <c r="AX14" s="149"/>
    </row>
    <row r="15" spans="1:50" ht="21.95" customHeight="1" x14ac:dyDescent="0.15">
      <c r="A15" s="119"/>
      <c r="B15" s="175"/>
      <c r="C15" s="27">
        <f>O7</f>
        <v>12</v>
      </c>
      <c r="D15" s="28" t="s">
        <v>34</v>
      </c>
      <c r="E15" s="27">
        <f>M7</f>
        <v>15</v>
      </c>
      <c r="F15" s="178"/>
      <c r="G15" s="178"/>
      <c r="H15" s="27">
        <f>O11</f>
        <v>0</v>
      </c>
      <c r="I15" s="28" t="s">
        <v>34</v>
      </c>
      <c r="J15" s="27">
        <f>M11</f>
        <v>0</v>
      </c>
      <c r="K15" s="178"/>
      <c r="L15" s="134"/>
      <c r="M15" s="25"/>
      <c r="N15" s="26" t="s">
        <v>34</v>
      </c>
      <c r="O15" s="25"/>
      <c r="P15" s="134"/>
      <c r="Q15" s="137"/>
      <c r="R15" s="20">
        <v>15</v>
      </c>
      <c r="S15" s="21" t="s">
        <v>34</v>
      </c>
      <c r="T15" s="20">
        <v>10</v>
      </c>
      <c r="U15" s="137"/>
      <c r="V15" s="137"/>
      <c r="W15" s="20">
        <v>15</v>
      </c>
      <c r="X15" s="21" t="s">
        <v>34</v>
      </c>
      <c r="Y15" s="20">
        <v>11</v>
      </c>
      <c r="Z15" s="137"/>
      <c r="AA15" s="137"/>
      <c r="AB15" s="20">
        <v>15</v>
      </c>
      <c r="AC15" s="21" t="s">
        <v>34</v>
      </c>
      <c r="AD15" s="20">
        <v>9</v>
      </c>
      <c r="AE15" s="159"/>
      <c r="AF15" s="22"/>
      <c r="AG15" s="22"/>
      <c r="AH15" s="119"/>
      <c r="AI15" s="156"/>
      <c r="AJ15" s="152"/>
      <c r="AK15" s="143"/>
      <c r="AL15" s="152"/>
      <c r="AM15" s="152"/>
      <c r="AN15" s="152"/>
      <c r="AO15" s="143"/>
      <c r="AP15" s="152"/>
      <c r="AQ15" s="152"/>
      <c r="AR15" s="152"/>
      <c r="AS15" s="143"/>
      <c r="AT15" s="152"/>
      <c r="AU15" s="143"/>
      <c r="AV15" s="143"/>
      <c r="AW15" s="146"/>
      <c r="AX15" s="149"/>
    </row>
    <row r="16" spans="1:50" ht="21.95" customHeight="1" x14ac:dyDescent="0.15">
      <c r="A16" s="120"/>
      <c r="B16" s="176"/>
      <c r="C16" s="27">
        <f>O8</f>
        <v>14</v>
      </c>
      <c r="D16" s="28" t="s">
        <v>34</v>
      </c>
      <c r="E16" s="27">
        <f>M8</f>
        <v>16</v>
      </c>
      <c r="F16" s="179"/>
      <c r="G16" s="179"/>
      <c r="H16" s="27">
        <f>O12</f>
        <v>0</v>
      </c>
      <c r="I16" s="28" t="s">
        <v>34</v>
      </c>
      <c r="J16" s="27">
        <f>M12</f>
        <v>0</v>
      </c>
      <c r="K16" s="179"/>
      <c r="L16" s="135"/>
      <c r="M16" s="25"/>
      <c r="N16" s="26" t="s">
        <v>34</v>
      </c>
      <c r="O16" s="25"/>
      <c r="P16" s="135"/>
      <c r="Q16" s="138"/>
      <c r="R16" s="20">
        <v>15</v>
      </c>
      <c r="S16" s="21" t="s">
        <v>34</v>
      </c>
      <c r="T16" s="20">
        <v>13</v>
      </c>
      <c r="U16" s="138"/>
      <c r="V16" s="138"/>
      <c r="W16" s="20"/>
      <c r="X16" s="21" t="s">
        <v>34</v>
      </c>
      <c r="Y16" s="20"/>
      <c r="Z16" s="138"/>
      <c r="AA16" s="138"/>
      <c r="AB16" s="20"/>
      <c r="AC16" s="21" t="s">
        <v>34</v>
      </c>
      <c r="AD16" s="20"/>
      <c r="AE16" s="160"/>
      <c r="AF16" s="22"/>
      <c r="AG16" s="22"/>
      <c r="AH16" s="120"/>
      <c r="AI16" s="157"/>
      <c r="AJ16" s="153"/>
      <c r="AK16" s="144"/>
      <c r="AL16" s="153"/>
      <c r="AM16" s="153"/>
      <c r="AN16" s="153"/>
      <c r="AO16" s="144"/>
      <c r="AP16" s="153"/>
      <c r="AQ16" s="153"/>
      <c r="AR16" s="153"/>
      <c r="AS16" s="144"/>
      <c r="AT16" s="153"/>
      <c r="AU16" s="144"/>
      <c r="AV16" s="144"/>
      <c r="AW16" s="147"/>
      <c r="AX16" s="150"/>
    </row>
    <row r="17" spans="1:50" ht="21.95" customHeight="1" x14ac:dyDescent="0.15">
      <c r="A17" s="161" t="str">
        <f>Q3</f>
        <v>ビギナーズ（０）</v>
      </c>
      <c r="B17" s="187">
        <f>Q5</f>
        <v>0</v>
      </c>
      <c r="C17" s="188"/>
      <c r="D17" s="188"/>
      <c r="E17" s="188"/>
      <c r="F17" s="189"/>
      <c r="G17" s="186">
        <f>Q9</f>
        <v>6</v>
      </c>
      <c r="H17" s="163"/>
      <c r="I17" s="163"/>
      <c r="J17" s="163"/>
      <c r="K17" s="164"/>
      <c r="L17" s="186">
        <f>Q13</f>
        <v>3</v>
      </c>
      <c r="M17" s="163"/>
      <c r="N17" s="163"/>
      <c r="O17" s="163"/>
      <c r="P17" s="164"/>
      <c r="Q17" s="165"/>
      <c r="R17" s="166"/>
      <c r="S17" s="166"/>
      <c r="T17" s="166"/>
      <c r="U17" s="167"/>
      <c r="V17" s="171">
        <v>9</v>
      </c>
      <c r="W17" s="172"/>
      <c r="X17" s="172"/>
      <c r="Y17" s="172"/>
      <c r="Z17" s="173"/>
      <c r="AA17" s="171">
        <v>12</v>
      </c>
      <c r="AB17" s="172"/>
      <c r="AC17" s="172"/>
      <c r="AD17" s="172"/>
      <c r="AE17" s="184"/>
      <c r="AF17" s="19"/>
      <c r="AG17" s="19"/>
      <c r="AH17" s="161" t="str">
        <f>A17</f>
        <v>ビギナーズ（０）</v>
      </c>
      <c r="AI17" s="185">
        <f>IF(B18&gt;F18,1,0)+IF(G18&gt;K18,1,0)+IF(L18&gt;P18,1,0)+IF(Q18&gt;U18,1,0)+IF(V18&gt;Z18,1,0)+IF(AA18&gt;AE18,1,0)</f>
        <v>2</v>
      </c>
      <c r="AJ17" s="183">
        <f>IF(F18&gt;B18,1,0)+IF(K18&gt;G18,1,0)+IF(P18&gt;L18,1,0)+IF(U18&gt;Q18,1,0)+IF(Z18&gt;V18,1,0)+IF(AE18&gt;AA18,1,0)</f>
        <v>2</v>
      </c>
      <c r="AK17" s="180">
        <f>SUM(AI17/(AI17+AJ17))</f>
        <v>0.5</v>
      </c>
      <c r="AL17" s="183">
        <f>RANK(AK17,$AK$5:$AK$28,0)</f>
        <v>3</v>
      </c>
      <c r="AM17" s="183">
        <f>SUM(B18+G18+L18+Q18+V18+AA18)</f>
        <v>6</v>
      </c>
      <c r="AN17" s="183">
        <f>SUM(F18+K18+P18+U18+Z18+AE18)</f>
        <v>4</v>
      </c>
      <c r="AO17" s="180">
        <f>SUM(AM17/(AM17+AN17))</f>
        <v>0.6</v>
      </c>
      <c r="AP17" s="183">
        <f>RANK(AO17,$AO$5:$AO$28,0)</f>
        <v>3</v>
      </c>
      <c r="AQ17" s="183">
        <f>SUM(C18+C19+C20+H18+H19+H20+M18+M19+M20+R18+R19+R20+W18+W19+W20+AB18+AB19+AB20)</f>
        <v>134</v>
      </c>
      <c r="AR17" s="183">
        <f>SUM(E18+E19+E20+J18+J19+J20+O18+O19+O20+T18+T19+T20+Y18+Y19+Y20+AD18+AD19+AD20)</f>
        <v>106</v>
      </c>
      <c r="AS17" s="180">
        <f>SUM(AQ17/(AQ17+AR17))</f>
        <v>0.55833333333333335</v>
      </c>
      <c r="AT17" s="183">
        <f>RANK(AS17,$AS$5:$AS$28,0)</f>
        <v>3</v>
      </c>
      <c r="AU17" s="180">
        <f>RANK(AK17,$AK$5:$AK$28,1)+AO17</f>
        <v>3.6</v>
      </c>
      <c r="AV17" s="180">
        <f>RANK(AU17,$AU$5:$AU$28,1)+AS17</f>
        <v>4.5583333333333336</v>
      </c>
      <c r="AW17" s="181" t="str">
        <f>$AH$17</f>
        <v>ビギナーズ（０）</v>
      </c>
      <c r="AX17" s="182">
        <f>RANK(AV17,$AV$5:$AV$28)</f>
        <v>3</v>
      </c>
    </row>
    <row r="18" spans="1:50" ht="21.95" customHeight="1" x14ac:dyDescent="0.15">
      <c r="A18" s="119"/>
      <c r="B18" s="190">
        <f>IF(C18&gt;E18,1,0)+IF(C19&gt;E19,1,0)+IF(C20&gt;E20,1,0)</f>
        <v>0</v>
      </c>
      <c r="C18" s="29">
        <f>T6</f>
        <v>0</v>
      </c>
      <c r="D18" s="30" t="s">
        <v>34</v>
      </c>
      <c r="E18" s="29">
        <f>R6</f>
        <v>0</v>
      </c>
      <c r="F18" s="139">
        <f>IF(E18&gt;C18,1,0)+IF(E19&gt;C19,1,0)+IF(E20&gt;C20,1,0)</f>
        <v>0</v>
      </c>
      <c r="G18" s="177">
        <f>IF(H18&gt;J18,1,0)+IF(H19&gt;J19,1,0)+IF(H20&gt;J20,1,0)</f>
        <v>1</v>
      </c>
      <c r="H18" s="27">
        <f>T10</f>
        <v>15</v>
      </c>
      <c r="I18" s="28" t="s">
        <v>34</v>
      </c>
      <c r="J18" s="27">
        <f>R10</f>
        <v>4</v>
      </c>
      <c r="K18" s="177">
        <f>IF(J18&gt;H18,1,0)+IF(J19&gt;H19,1,0)+IF(J20&gt;H20,1,0)</f>
        <v>2</v>
      </c>
      <c r="L18" s="177">
        <f>IF(M18&gt;O18,1,0)+IF(M19&gt;O19,1,0)+IF(M20&gt;O20,1,0)</f>
        <v>1</v>
      </c>
      <c r="M18" s="27">
        <f>T14</f>
        <v>15</v>
      </c>
      <c r="N18" s="28" t="s">
        <v>34</v>
      </c>
      <c r="O18" s="27">
        <f>R14</f>
        <v>7</v>
      </c>
      <c r="P18" s="177">
        <f>IF(O18&gt;M18,1,0)+IF(O19&gt;M19,1,0)+IF(O20&gt;M20,1,0)</f>
        <v>2</v>
      </c>
      <c r="Q18" s="133">
        <f>IF(R18&gt;T18,1,0)+IF(R19&gt;T19,1,0)+IF(R20&gt;T20,1,0)</f>
        <v>0</v>
      </c>
      <c r="R18" s="25"/>
      <c r="S18" s="26" t="s">
        <v>34</v>
      </c>
      <c r="T18" s="25"/>
      <c r="U18" s="133">
        <f>IF(T18&gt;R18,1,0)+IF(T19&gt;R19,1,0)+IF(T20&gt;R20,1,0)</f>
        <v>0</v>
      </c>
      <c r="V18" s="136">
        <f>IF(W18&gt;Y18,1,0)+IF(W19&gt;Y19,1,0)+IF(W20&gt;Y20,1,0)</f>
        <v>2</v>
      </c>
      <c r="W18" s="20">
        <v>17</v>
      </c>
      <c r="X18" s="21" t="s">
        <v>34</v>
      </c>
      <c r="Y18" s="20">
        <v>15</v>
      </c>
      <c r="Z18" s="136">
        <f>IF(Y18&gt;W18,1,0)+IF(Y19&gt;W19,1,0)+IF(Y20&gt;W20,1,0)</f>
        <v>0</v>
      </c>
      <c r="AA18" s="136">
        <f>IF(AB18&gt;AD18,1,0)+IF(AB19&gt;AD19,1,0)+IF(AB20&gt;AD20,1,0)</f>
        <v>2</v>
      </c>
      <c r="AB18" s="20">
        <v>15</v>
      </c>
      <c r="AC18" s="21" t="s">
        <v>34</v>
      </c>
      <c r="AD18" s="20">
        <v>6</v>
      </c>
      <c r="AE18" s="158">
        <f>IF(AD18&gt;AB18,1,0)+IF(AD19&gt;AB19,1,0)+IF(AD20&gt;AB20,1,0)</f>
        <v>0</v>
      </c>
      <c r="AF18" s="22"/>
      <c r="AG18" s="22"/>
      <c r="AH18" s="119"/>
      <c r="AI18" s="156"/>
      <c r="AJ18" s="152"/>
      <c r="AK18" s="143"/>
      <c r="AL18" s="152"/>
      <c r="AM18" s="152"/>
      <c r="AN18" s="152"/>
      <c r="AO18" s="143"/>
      <c r="AP18" s="152"/>
      <c r="AQ18" s="152"/>
      <c r="AR18" s="152"/>
      <c r="AS18" s="143"/>
      <c r="AT18" s="152"/>
      <c r="AU18" s="143"/>
      <c r="AV18" s="143"/>
      <c r="AW18" s="146"/>
      <c r="AX18" s="149"/>
    </row>
    <row r="19" spans="1:50" ht="21.95" customHeight="1" x14ac:dyDescent="0.15">
      <c r="A19" s="119"/>
      <c r="B19" s="191"/>
      <c r="C19" s="29">
        <f>T7</f>
        <v>0</v>
      </c>
      <c r="D19" s="30" t="s">
        <v>34</v>
      </c>
      <c r="E19" s="29">
        <f>R7</f>
        <v>0</v>
      </c>
      <c r="F19" s="140"/>
      <c r="G19" s="178"/>
      <c r="H19" s="27">
        <f>T11</f>
        <v>7</v>
      </c>
      <c r="I19" s="28" t="s">
        <v>34</v>
      </c>
      <c r="J19" s="27">
        <f>R11</f>
        <v>15</v>
      </c>
      <c r="K19" s="178"/>
      <c r="L19" s="178"/>
      <c r="M19" s="27">
        <f>T15</f>
        <v>10</v>
      </c>
      <c r="N19" s="28" t="s">
        <v>34</v>
      </c>
      <c r="O19" s="27">
        <f>R15</f>
        <v>15</v>
      </c>
      <c r="P19" s="178"/>
      <c r="Q19" s="134"/>
      <c r="R19" s="25"/>
      <c r="S19" s="26" t="s">
        <v>34</v>
      </c>
      <c r="T19" s="25"/>
      <c r="U19" s="134"/>
      <c r="V19" s="137"/>
      <c r="W19" s="20">
        <v>15</v>
      </c>
      <c r="X19" s="21" t="s">
        <v>34</v>
      </c>
      <c r="Y19" s="20">
        <v>8</v>
      </c>
      <c r="Z19" s="137"/>
      <c r="AA19" s="137"/>
      <c r="AB19" s="20">
        <v>15</v>
      </c>
      <c r="AC19" s="21" t="s">
        <v>34</v>
      </c>
      <c r="AD19" s="20">
        <v>6</v>
      </c>
      <c r="AE19" s="159"/>
      <c r="AF19" s="22"/>
      <c r="AG19" s="22"/>
      <c r="AH19" s="119"/>
      <c r="AI19" s="156"/>
      <c r="AJ19" s="152"/>
      <c r="AK19" s="143"/>
      <c r="AL19" s="152"/>
      <c r="AM19" s="152"/>
      <c r="AN19" s="152"/>
      <c r="AO19" s="143"/>
      <c r="AP19" s="152"/>
      <c r="AQ19" s="152"/>
      <c r="AR19" s="152"/>
      <c r="AS19" s="143"/>
      <c r="AT19" s="152"/>
      <c r="AU19" s="143"/>
      <c r="AV19" s="143"/>
      <c r="AW19" s="146"/>
      <c r="AX19" s="149"/>
    </row>
    <row r="20" spans="1:50" ht="21.95" customHeight="1" x14ac:dyDescent="0.15">
      <c r="A20" s="120"/>
      <c r="B20" s="192"/>
      <c r="C20" s="29">
        <f>T8</f>
        <v>0</v>
      </c>
      <c r="D20" s="30" t="s">
        <v>34</v>
      </c>
      <c r="E20" s="29">
        <f>R8</f>
        <v>0</v>
      </c>
      <c r="F20" s="141"/>
      <c r="G20" s="179"/>
      <c r="H20" s="27">
        <f>T12</f>
        <v>12</v>
      </c>
      <c r="I20" s="28" t="s">
        <v>34</v>
      </c>
      <c r="J20" s="27">
        <f>R12</f>
        <v>15</v>
      </c>
      <c r="K20" s="179"/>
      <c r="L20" s="179"/>
      <c r="M20" s="27">
        <f>T16</f>
        <v>13</v>
      </c>
      <c r="N20" s="28" t="s">
        <v>34</v>
      </c>
      <c r="O20" s="27">
        <f>R16</f>
        <v>15</v>
      </c>
      <c r="P20" s="179"/>
      <c r="Q20" s="135"/>
      <c r="R20" s="25"/>
      <c r="S20" s="26" t="s">
        <v>34</v>
      </c>
      <c r="T20" s="25"/>
      <c r="U20" s="135"/>
      <c r="V20" s="138"/>
      <c r="W20" s="20"/>
      <c r="X20" s="21" t="s">
        <v>34</v>
      </c>
      <c r="Y20" s="20"/>
      <c r="Z20" s="138"/>
      <c r="AA20" s="138"/>
      <c r="AB20" s="20"/>
      <c r="AC20" s="21" t="s">
        <v>34</v>
      </c>
      <c r="AD20" s="20"/>
      <c r="AE20" s="160"/>
      <c r="AF20" s="22"/>
      <c r="AG20" s="22"/>
      <c r="AH20" s="120"/>
      <c r="AI20" s="157"/>
      <c r="AJ20" s="153"/>
      <c r="AK20" s="144"/>
      <c r="AL20" s="153"/>
      <c r="AM20" s="153"/>
      <c r="AN20" s="153"/>
      <c r="AO20" s="144"/>
      <c r="AP20" s="153"/>
      <c r="AQ20" s="153"/>
      <c r="AR20" s="153"/>
      <c r="AS20" s="144"/>
      <c r="AT20" s="153"/>
      <c r="AU20" s="144"/>
      <c r="AV20" s="144"/>
      <c r="AW20" s="147"/>
      <c r="AX20" s="150"/>
    </row>
    <row r="21" spans="1:50" ht="21.95" customHeight="1" x14ac:dyDescent="0.15">
      <c r="A21" s="161" t="str">
        <f>V3</f>
        <v>Let's V</v>
      </c>
      <c r="B21" s="162">
        <f>V5</f>
        <v>4</v>
      </c>
      <c r="C21" s="163"/>
      <c r="D21" s="163"/>
      <c r="E21" s="163"/>
      <c r="F21" s="164"/>
      <c r="G21" s="186">
        <f>V9</f>
        <v>2</v>
      </c>
      <c r="H21" s="163"/>
      <c r="I21" s="163"/>
      <c r="J21" s="163"/>
      <c r="K21" s="164"/>
      <c r="L21" s="186">
        <f>V13</f>
        <v>11</v>
      </c>
      <c r="M21" s="163"/>
      <c r="N21" s="163"/>
      <c r="O21" s="163"/>
      <c r="P21" s="164"/>
      <c r="Q21" s="186">
        <f>V17</f>
        <v>9</v>
      </c>
      <c r="R21" s="163"/>
      <c r="S21" s="163"/>
      <c r="T21" s="163"/>
      <c r="U21" s="164"/>
      <c r="V21" s="165"/>
      <c r="W21" s="166"/>
      <c r="X21" s="166"/>
      <c r="Y21" s="166"/>
      <c r="Z21" s="167"/>
      <c r="AA21" s="168">
        <v>0</v>
      </c>
      <c r="AB21" s="169"/>
      <c r="AC21" s="169"/>
      <c r="AD21" s="169"/>
      <c r="AE21" s="193"/>
      <c r="AF21" s="19"/>
      <c r="AG21" s="19"/>
      <c r="AH21" s="161" t="str">
        <f>A21</f>
        <v>Let's V</v>
      </c>
      <c r="AI21" s="185">
        <f>IF(B22&gt;F22,1,0)+IF(G22&gt;K22,1,0)+IF(L22&gt;P22,1,0)+IF(Q22&gt;U22,1,0)+IF(V22&gt;Z22,1,0)+IF(AA22&gt;AE22,1,0)</f>
        <v>1</v>
      </c>
      <c r="AJ21" s="183">
        <f>IF(F22&gt;B22,1,0)+IF(K22&gt;G22,1,0)+IF(P22&gt;L22,1,0)+IF(U22&gt;Q22,1,0)+IF(Z22&gt;V22,1,0)+IF(AE22&gt;AA22,1,0)</f>
        <v>3</v>
      </c>
      <c r="AK21" s="180">
        <f>SUM(AI21/(AI21+AJ21))</f>
        <v>0.25</v>
      </c>
      <c r="AL21" s="183">
        <f>RANK(AK21,$AK$5:$AK$28,0)</f>
        <v>5</v>
      </c>
      <c r="AM21" s="183">
        <f>SUM(B22+G22+L22+Q22+V22+AA22)</f>
        <v>2</v>
      </c>
      <c r="AN21" s="183">
        <f>SUM(F22+K22+P22+U22+Z22+AE22)</f>
        <v>7</v>
      </c>
      <c r="AO21" s="180">
        <f>SUM(AM21/(AM21+AN21))</f>
        <v>0.22222222222222221</v>
      </c>
      <c r="AP21" s="183">
        <f>RANK(AO21,$AO$5:$AO$28,0)</f>
        <v>5</v>
      </c>
      <c r="AQ21" s="183">
        <f>SUM(C22+C23+C24+H22+H23+H24+M22+M23+M24+R22+R23+R24+W22+W23+W24+AB22+AB23+AB24)</f>
        <v>95</v>
      </c>
      <c r="AR21" s="183">
        <f>SUM(E22+E23+E24+J22+J23+J24+O22+O23+O24+T22+T23+T24+Y22+Y23+Y24+AD22+AD23+AD24)</f>
        <v>128</v>
      </c>
      <c r="AS21" s="180">
        <f>SUM(AQ21/(AQ21+AR21))</f>
        <v>0.42600896860986548</v>
      </c>
      <c r="AT21" s="183">
        <f>RANK(AS21,$AS$5:$AS$28,0)</f>
        <v>5</v>
      </c>
      <c r="AU21" s="180">
        <f>RANK(AK21,$AK$5:$AK$28,1)+AO21</f>
        <v>2.2222222222222223</v>
      </c>
      <c r="AV21" s="180">
        <f>RANK(AU21,$AU$5:$AU$28,1)+AS21</f>
        <v>2.4260089686098656</v>
      </c>
      <c r="AW21" s="181" t="str">
        <f>$AH$21</f>
        <v>Let's V</v>
      </c>
      <c r="AX21" s="182">
        <f>RANK(AV21,$AV$5:$AV$28)</f>
        <v>5</v>
      </c>
    </row>
    <row r="22" spans="1:50" ht="21.95" customHeight="1" x14ac:dyDescent="0.15">
      <c r="A22" s="119"/>
      <c r="B22" s="174">
        <f>IF(C22&gt;E22,1,0)+IF(C23&gt;E23,1,0)+IF(C24&gt;E24,1,0)</f>
        <v>2</v>
      </c>
      <c r="C22" s="27">
        <f>Y6</f>
        <v>6</v>
      </c>
      <c r="D22" s="28" t="s">
        <v>34</v>
      </c>
      <c r="E22" s="27">
        <f>W6</f>
        <v>15</v>
      </c>
      <c r="F22" s="177">
        <f>IF(E22&gt;C22,1,0)+IF(E23&gt;C23,1,0)+IF(E24&gt;C24,1,0)</f>
        <v>1</v>
      </c>
      <c r="G22" s="177">
        <f>IF(H22&gt;J22,1,0)+IF(H23&gt;J23,1,0)+IF(H24&gt;J24,1,0)</f>
        <v>0</v>
      </c>
      <c r="H22" s="27">
        <f>Y10</f>
        <v>7</v>
      </c>
      <c r="I22" s="28" t="s">
        <v>34</v>
      </c>
      <c r="J22" s="27">
        <f>W10</f>
        <v>15</v>
      </c>
      <c r="K22" s="177">
        <f>IF(J22&gt;H22,1,0)+IF(J23&gt;H23,1,0)+IF(J24&gt;H24,1,0)</f>
        <v>2</v>
      </c>
      <c r="L22" s="177">
        <f>IF(M22&gt;O22,1,0)+IF(M23&gt;O23,1,0)+IF(M24&gt;O24,1,0)</f>
        <v>0</v>
      </c>
      <c r="M22" s="27">
        <f>Y14</f>
        <v>6</v>
      </c>
      <c r="N22" s="28" t="s">
        <v>34</v>
      </c>
      <c r="O22" s="27">
        <f>W14</f>
        <v>15</v>
      </c>
      <c r="P22" s="177">
        <f>IF(O22&gt;M22,1,0)+IF(O23&gt;M23,1,0)+IF(O24&gt;M24,1,0)</f>
        <v>2</v>
      </c>
      <c r="Q22" s="177">
        <f>IF(R22&gt;T22,1,0)+IF(R23&gt;T23,1,0)+IF(R24&gt;T24,1,0)</f>
        <v>0</v>
      </c>
      <c r="R22" s="27">
        <f>Y18</f>
        <v>15</v>
      </c>
      <c r="S22" s="28" t="s">
        <v>34</v>
      </c>
      <c r="T22" s="27">
        <f>W18</f>
        <v>17</v>
      </c>
      <c r="U22" s="177">
        <f>IF(T22&gt;R22,1,0)+IF(T23&gt;R23,1,0)+IF(T24&gt;R24,1,0)</f>
        <v>2</v>
      </c>
      <c r="V22" s="133">
        <f>IF(W22&gt;Y22,1,0)+IF(W23&gt;Y23,1,0)+IF(W24&gt;Y24,1,0)</f>
        <v>0</v>
      </c>
      <c r="W22" s="25"/>
      <c r="X22" s="26" t="s">
        <v>34</v>
      </c>
      <c r="Y22" s="25"/>
      <c r="Z22" s="133">
        <f>IF(Y22&gt;W22,1,0)+IF(Y23&gt;W23,1,0)+IF(Y24&gt;W24,1,0)</f>
        <v>0</v>
      </c>
      <c r="AA22" s="139">
        <f>IF(AB22&gt;AD22,1,0)+IF(AB23&gt;AD23,1,0)+IF(AB24&gt;AD24,1,0)</f>
        <v>0</v>
      </c>
      <c r="AB22" s="29"/>
      <c r="AC22" s="30" t="s">
        <v>34</v>
      </c>
      <c r="AD22" s="29"/>
      <c r="AE22" s="194">
        <f>IF(AD22&gt;AB22,1,0)+IF(AD23&gt;AB23,1,0)+IF(AD24&gt;AB24,1,0)</f>
        <v>0</v>
      </c>
      <c r="AF22" s="22"/>
      <c r="AG22" s="22"/>
      <c r="AH22" s="119"/>
      <c r="AI22" s="156"/>
      <c r="AJ22" s="152"/>
      <c r="AK22" s="143"/>
      <c r="AL22" s="152"/>
      <c r="AM22" s="152"/>
      <c r="AN22" s="152"/>
      <c r="AO22" s="143"/>
      <c r="AP22" s="152"/>
      <c r="AQ22" s="152"/>
      <c r="AR22" s="152"/>
      <c r="AS22" s="143"/>
      <c r="AT22" s="152"/>
      <c r="AU22" s="143"/>
      <c r="AV22" s="143"/>
      <c r="AW22" s="146"/>
      <c r="AX22" s="149"/>
    </row>
    <row r="23" spans="1:50" ht="21.95" customHeight="1" x14ac:dyDescent="0.15">
      <c r="A23" s="119"/>
      <c r="B23" s="175"/>
      <c r="C23" s="27">
        <f>Y7</f>
        <v>15</v>
      </c>
      <c r="D23" s="28" t="s">
        <v>34</v>
      </c>
      <c r="E23" s="27">
        <f>W7</f>
        <v>10</v>
      </c>
      <c r="F23" s="178"/>
      <c r="G23" s="178"/>
      <c r="H23" s="27">
        <f>Y11</f>
        <v>12</v>
      </c>
      <c r="I23" s="28" t="s">
        <v>34</v>
      </c>
      <c r="J23" s="27">
        <f>W11</f>
        <v>15</v>
      </c>
      <c r="K23" s="178"/>
      <c r="L23" s="178"/>
      <c r="M23" s="27">
        <f>Y15</f>
        <v>11</v>
      </c>
      <c r="N23" s="28" t="s">
        <v>34</v>
      </c>
      <c r="O23" s="27">
        <f>W15</f>
        <v>15</v>
      </c>
      <c r="P23" s="178"/>
      <c r="Q23" s="178"/>
      <c r="R23" s="27">
        <f>Y19</f>
        <v>8</v>
      </c>
      <c r="S23" s="28" t="s">
        <v>34</v>
      </c>
      <c r="T23" s="27">
        <f>W19</f>
        <v>15</v>
      </c>
      <c r="U23" s="178"/>
      <c r="V23" s="134"/>
      <c r="W23" s="25"/>
      <c r="X23" s="26" t="s">
        <v>34</v>
      </c>
      <c r="Y23" s="25"/>
      <c r="Z23" s="134"/>
      <c r="AA23" s="140"/>
      <c r="AB23" s="29"/>
      <c r="AC23" s="30" t="s">
        <v>34</v>
      </c>
      <c r="AD23" s="29"/>
      <c r="AE23" s="195"/>
      <c r="AF23" s="22"/>
      <c r="AG23" s="22"/>
      <c r="AH23" s="119"/>
      <c r="AI23" s="156"/>
      <c r="AJ23" s="152"/>
      <c r="AK23" s="143"/>
      <c r="AL23" s="152"/>
      <c r="AM23" s="152"/>
      <c r="AN23" s="152"/>
      <c r="AO23" s="143"/>
      <c r="AP23" s="152"/>
      <c r="AQ23" s="152"/>
      <c r="AR23" s="152"/>
      <c r="AS23" s="143"/>
      <c r="AT23" s="152"/>
      <c r="AU23" s="143"/>
      <c r="AV23" s="143"/>
      <c r="AW23" s="146"/>
      <c r="AX23" s="149"/>
    </row>
    <row r="24" spans="1:50" ht="21.95" customHeight="1" x14ac:dyDescent="0.15">
      <c r="A24" s="120"/>
      <c r="B24" s="176"/>
      <c r="C24" s="27">
        <f>Y8</f>
        <v>15</v>
      </c>
      <c r="D24" s="28" t="s">
        <v>34</v>
      </c>
      <c r="E24" s="27">
        <f>W8</f>
        <v>11</v>
      </c>
      <c r="F24" s="179"/>
      <c r="G24" s="179"/>
      <c r="H24" s="27">
        <f>Y12</f>
        <v>0</v>
      </c>
      <c r="I24" s="28" t="s">
        <v>34</v>
      </c>
      <c r="J24" s="27">
        <f>W12</f>
        <v>0</v>
      </c>
      <c r="K24" s="179"/>
      <c r="L24" s="179"/>
      <c r="M24" s="27">
        <f>Y16</f>
        <v>0</v>
      </c>
      <c r="N24" s="28" t="s">
        <v>34</v>
      </c>
      <c r="O24" s="27">
        <f>W16</f>
        <v>0</v>
      </c>
      <c r="P24" s="179"/>
      <c r="Q24" s="179"/>
      <c r="R24" s="27">
        <f>Y20</f>
        <v>0</v>
      </c>
      <c r="S24" s="28" t="s">
        <v>34</v>
      </c>
      <c r="T24" s="27">
        <f>W20</f>
        <v>0</v>
      </c>
      <c r="U24" s="179"/>
      <c r="V24" s="135"/>
      <c r="W24" s="25"/>
      <c r="X24" s="26" t="s">
        <v>34</v>
      </c>
      <c r="Y24" s="25"/>
      <c r="Z24" s="135"/>
      <c r="AA24" s="141"/>
      <c r="AB24" s="29"/>
      <c r="AC24" s="30" t="s">
        <v>34</v>
      </c>
      <c r="AD24" s="29"/>
      <c r="AE24" s="196"/>
      <c r="AF24" s="22"/>
      <c r="AG24" s="22"/>
      <c r="AH24" s="120"/>
      <c r="AI24" s="157"/>
      <c r="AJ24" s="153"/>
      <c r="AK24" s="144"/>
      <c r="AL24" s="153"/>
      <c r="AM24" s="153"/>
      <c r="AN24" s="153"/>
      <c r="AO24" s="144"/>
      <c r="AP24" s="153"/>
      <c r="AQ24" s="153"/>
      <c r="AR24" s="153"/>
      <c r="AS24" s="144"/>
      <c r="AT24" s="153"/>
      <c r="AU24" s="144"/>
      <c r="AV24" s="144"/>
      <c r="AW24" s="147"/>
      <c r="AX24" s="150"/>
    </row>
    <row r="25" spans="1:50" ht="21.95" customHeight="1" x14ac:dyDescent="0.15">
      <c r="A25" s="161" t="str">
        <f>AA3</f>
        <v>TOMO² A</v>
      </c>
      <c r="B25" s="162">
        <f>AA5</f>
        <v>1</v>
      </c>
      <c r="C25" s="163"/>
      <c r="D25" s="163"/>
      <c r="E25" s="163"/>
      <c r="F25" s="164"/>
      <c r="G25" s="186">
        <f>AA9</f>
        <v>8</v>
      </c>
      <c r="H25" s="163"/>
      <c r="I25" s="163"/>
      <c r="J25" s="163"/>
      <c r="K25" s="164"/>
      <c r="L25" s="186">
        <f>AA13</f>
        <v>5</v>
      </c>
      <c r="M25" s="163"/>
      <c r="N25" s="163"/>
      <c r="O25" s="163"/>
      <c r="P25" s="164"/>
      <c r="Q25" s="186">
        <f>AA17</f>
        <v>12</v>
      </c>
      <c r="R25" s="163"/>
      <c r="S25" s="163"/>
      <c r="T25" s="163"/>
      <c r="U25" s="164"/>
      <c r="V25" s="186">
        <f>AA21</f>
        <v>0</v>
      </c>
      <c r="W25" s="163"/>
      <c r="X25" s="163"/>
      <c r="Y25" s="163"/>
      <c r="Z25" s="164"/>
      <c r="AA25" s="165"/>
      <c r="AB25" s="166"/>
      <c r="AC25" s="166"/>
      <c r="AD25" s="166"/>
      <c r="AE25" s="209"/>
      <c r="AF25" s="19"/>
      <c r="AG25" s="19"/>
      <c r="AH25" s="161" t="str">
        <f>A25</f>
        <v>TOMO² A</v>
      </c>
      <c r="AI25" s="185">
        <f>IF(B26&gt;F26,1,0)+IF(G26&gt;K26,1,0)+IF(L26&gt;P26,1,0)+IF(Q26&gt;U26,1,0)+IF(V26&gt;Z26,1,0)+IF(AA26&gt;AE26,1,0)</f>
        <v>0</v>
      </c>
      <c r="AJ25" s="183">
        <f>IF(F26&gt;B26,1,0)+IF(K26&gt;G26,1,0)+IF(P26&gt;L26,1,0)+IF(U26&gt;Q26,1,0)+IF(Z26&gt;V26,1,0)+IF(AE26&gt;AA26,1,0)</f>
        <v>4</v>
      </c>
      <c r="AK25" s="180">
        <f>SUM(AI25/(AI25+AJ25))</f>
        <v>0</v>
      </c>
      <c r="AL25" s="183">
        <f>RANK(AK25,$AK$5:$AK$28,0)</f>
        <v>6</v>
      </c>
      <c r="AM25" s="183">
        <f>SUM(B26+G26+L26+Q26+V26+AA26)</f>
        <v>0</v>
      </c>
      <c r="AN25" s="183">
        <f>SUM(F26+K26+P26+U26+Z26+AE26)</f>
        <v>8</v>
      </c>
      <c r="AO25" s="180">
        <f>SUM(AM25/(AM25+AN25))</f>
        <v>0</v>
      </c>
      <c r="AP25" s="183">
        <f>RANK(AO25,$AO$5:$AO$28,0)</f>
        <v>6</v>
      </c>
      <c r="AQ25" s="183">
        <f>SUM(C26+C27+C28+H26+H27+H28+M26+M27+M28+R26+R27+R28+W26+W27+W28+AB26+AB27+AB28)</f>
        <v>56</v>
      </c>
      <c r="AR25" s="183">
        <f>SUM(E26+E27+E28+J26+J27+J28+O26+O27+O28+T26+T27+T28+Y26+Y27+Y28+AD26+AD27+AD28)</f>
        <v>120</v>
      </c>
      <c r="AS25" s="180">
        <f>SUM(AQ25/(AQ25+AR25))</f>
        <v>0.31818181818181818</v>
      </c>
      <c r="AT25" s="183">
        <f>RANK(AS25,$AS$5:$AS$28,0)</f>
        <v>6</v>
      </c>
      <c r="AU25" s="180">
        <f>RANK(AK25,$AK$5:$AK$28,1)+AO25</f>
        <v>1</v>
      </c>
      <c r="AV25" s="180">
        <f>RANK(AU25,$AU$5:$AU$28,1)+AS25</f>
        <v>1.3181818181818181</v>
      </c>
      <c r="AW25" s="181" t="str">
        <f>$AH$25</f>
        <v>TOMO² A</v>
      </c>
      <c r="AX25" s="182">
        <f>RANK(AV25,$AV$5:$AV$28)</f>
        <v>6</v>
      </c>
    </row>
    <row r="26" spans="1:50" ht="21.95" customHeight="1" x14ac:dyDescent="0.15">
      <c r="A26" s="119"/>
      <c r="B26" s="174">
        <f>IF(C26&gt;E26,1,0)+IF(C27&gt;E27,1,0)+IF(C28&gt;E28,1,0)</f>
        <v>0</v>
      </c>
      <c r="C26" s="27">
        <f>AD6</f>
        <v>3</v>
      </c>
      <c r="D26" s="28" t="s">
        <v>34</v>
      </c>
      <c r="E26" s="27">
        <f>AB6</f>
        <v>15</v>
      </c>
      <c r="F26" s="177">
        <f>IF(E26&gt;C26,1,0)+IF(E27&gt;C27,1,0)+IF(E28&gt;C28,1,0)</f>
        <v>2</v>
      </c>
      <c r="G26" s="177">
        <f>IF(H26&gt;J26,1,0)+IF(H27&gt;J27,1,0)+IF(H28&gt;J28,1,0)</f>
        <v>0</v>
      </c>
      <c r="H26" s="27">
        <f>AD10</f>
        <v>7</v>
      </c>
      <c r="I26" s="28" t="s">
        <v>34</v>
      </c>
      <c r="J26" s="27">
        <f>AB10</f>
        <v>15</v>
      </c>
      <c r="K26" s="177">
        <f>IF(J26&gt;H26,1,0)+IF(J27&gt;H27,1,0)+IF(J28&gt;H28,1,0)</f>
        <v>2</v>
      </c>
      <c r="L26" s="177">
        <f>IF(M26&gt;O26,1,0)+IF(M27&gt;O27,1,0)+IF(M28&gt;O28,1,0)</f>
        <v>0</v>
      </c>
      <c r="M26" s="27">
        <f>AD14</f>
        <v>6</v>
      </c>
      <c r="N26" s="28" t="s">
        <v>34</v>
      </c>
      <c r="O26" s="27">
        <f>AB14</f>
        <v>15</v>
      </c>
      <c r="P26" s="177">
        <f>IF(O26&gt;M26,1,0)+IF(O27&gt;M27,1,0)+IF(O28&gt;M28,1,0)</f>
        <v>2</v>
      </c>
      <c r="Q26" s="177">
        <f>IF(R26&gt;T26,1,0)+IF(R27&gt;T27,1,0)+IF(R28&gt;T28,1,0)</f>
        <v>0</v>
      </c>
      <c r="R26" s="27">
        <f>AD18</f>
        <v>6</v>
      </c>
      <c r="S26" s="28" t="s">
        <v>34</v>
      </c>
      <c r="T26" s="27">
        <f>AB18</f>
        <v>15</v>
      </c>
      <c r="U26" s="177">
        <f>IF(T26&gt;R26,1,0)+IF(T27&gt;R27,1,0)+IF(T28&gt;R28,1,0)</f>
        <v>2</v>
      </c>
      <c r="V26" s="177">
        <f>IF(W26&gt;Y26,1,0)+IF(W27&gt;Y27,1,0)+IF(W28&gt;Y28,1,0)</f>
        <v>0</v>
      </c>
      <c r="W26" s="27">
        <f>AD22</f>
        <v>0</v>
      </c>
      <c r="X26" s="28" t="s">
        <v>34</v>
      </c>
      <c r="Y26" s="27">
        <f>AB22</f>
        <v>0</v>
      </c>
      <c r="Z26" s="177">
        <f>IF(Y26&gt;W26,1,0)+IF(Y27&gt;W27,1,0)+IF(Y28&gt;W28,1,0)</f>
        <v>0</v>
      </c>
      <c r="AA26" s="133">
        <f>IF(AB26&gt;AD26,1,0)+IF(AB27&gt;AD27,1,0)+IF(AB28&gt;AD28,1,0)</f>
        <v>0</v>
      </c>
      <c r="AB26" s="25"/>
      <c r="AC26" s="26" t="s">
        <v>34</v>
      </c>
      <c r="AD26" s="25"/>
      <c r="AE26" s="200">
        <f>IF(AD26&gt;AB26,1,0)+IF(AD27&gt;AB27,1,0)+IF(AD28&gt;AB28,1,0)</f>
        <v>0</v>
      </c>
      <c r="AF26" s="22"/>
      <c r="AG26" s="22"/>
      <c r="AH26" s="119"/>
      <c r="AI26" s="156"/>
      <c r="AJ26" s="152"/>
      <c r="AK26" s="143"/>
      <c r="AL26" s="152"/>
      <c r="AM26" s="152"/>
      <c r="AN26" s="152"/>
      <c r="AO26" s="143"/>
      <c r="AP26" s="152"/>
      <c r="AQ26" s="152"/>
      <c r="AR26" s="152"/>
      <c r="AS26" s="143"/>
      <c r="AT26" s="152"/>
      <c r="AU26" s="143"/>
      <c r="AV26" s="143"/>
      <c r="AW26" s="146"/>
      <c r="AX26" s="149"/>
    </row>
    <row r="27" spans="1:50" ht="21.95" customHeight="1" x14ac:dyDescent="0.15">
      <c r="A27" s="119"/>
      <c r="B27" s="175"/>
      <c r="C27" s="27">
        <f>AD7</f>
        <v>8</v>
      </c>
      <c r="D27" s="28" t="s">
        <v>34</v>
      </c>
      <c r="E27" s="27">
        <f>AB7</f>
        <v>15</v>
      </c>
      <c r="F27" s="178"/>
      <c r="G27" s="178"/>
      <c r="H27" s="27">
        <f>AD11</f>
        <v>11</v>
      </c>
      <c r="I27" s="28" t="s">
        <v>34</v>
      </c>
      <c r="J27" s="27">
        <f>AB11</f>
        <v>15</v>
      </c>
      <c r="K27" s="178"/>
      <c r="L27" s="178"/>
      <c r="M27" s="27">
        <f>AD15</f>
        <v>9</v>
      </c>
      <c r="N27" s="28" t="s">
        <v>34</v>
      </c>
      <c r="O27" s="27">
        <f>AB15</f>
        <v>15</v>
      </c>
      <c r="P27" s="178"/>
      <c r="Q27" s="178"/>
      <c r="R27" s="27">
        <f>AD19</f>
        <v>6</v>
      </c>
      <c r="S27" s="28" t="s">
        <v>34</v>
      </c>
      <c r="T27" s="27">
        <f>AB19</f>
        <v>15</v>
      </c>
      <c r="U27" s="178"/>
      <c r="V27" s="178"/>
      <c r="W27" s="27">
        <f>AD23</f>
        <v>0</v>
      </c>
      <c r="X27" s="28" t="s">
        <v>34</v>
      </c>
      <c r="Y27" s="27">
        <f>AB23</f>
        <v>0</v>
      </c>
      <c r="Z27" s="178"/>
      <c r="AA27" s="134"/>
      <c r="AB27" s="25"/>
      <c r="AC27" s="26" t="s">
        <v>34</v>
      </c>
      <c r="AD27" s="25"/>
      <c r="AE27" s="201"/>
      <c r="AF27" s="22"/>
      <c r="AG27" s="22"/>
      <c r="AH27" s="119"/>
      <c r="AI27" s="156"/>
      <c r="AJ27" s="152"/>
      <c r="AK27" s="143"/>
      <c r="AL27" s="152"/>
      <c r="AM27" s="152"/>
      <c r="AN27" s="152"/>
      <c r="AO27" s="143"/>
      <c r="AP27" s="152"/>
      <c r="AQ27" s="152"/>
      <c r="AR27" s="152"/>
      <c r="AS27" s="143"/>
      <c r="AT27" s="152"/>
      <c r="AU27" s="143"/>
      <c r="AV27" s="143"/>
      <c r="AW27" s="146"/>
      <c r="AX27" s="149"/>
    </row>
    <row r="28" spans="1:50" ht="21.95" customHeight="1" thickBot="1" x14ac:dyDescent="0.2">
      <c r="A28" s="203"/>
      <c r="B28" s="204"/>
      <c r="C28" s="31">
        <f>AD8</f>
        <v>0</v>
      </c>
      <c r="D28" s="32" t="s">
        <v>34</v>
      </c>
      <c r="E28" s="31">
        <f>AB8</f>
        <v>0</v>
      </c>
      <c r="F28" s="205"/>
      <c r="G28" s="205"/>
      <c r="H28" s="31">
        <f>AD12</f>
        <v>0</v>
      </c>
      <c r="I28" s="32" t="s">
        <v>34</v>
      </c>
      <c r="J28" s="31">
        <f>AB12</f>
        <v>0</v>
      </c>
      <c r="K28" s="205"/>
      <c r="L28" s="205"/>
      <c r="M28" s="31">
        <f>AD16</f>
        <v>0</v>
      </c>
      <c r="N28" s="32" t="s">
        <v>34</v>
      </c>
      <c r="O28" s="31">
        <f>AB16</f>
        <v>0</v>
      </c>
      <c r="P28" s="205"/>
      <c r="Q28" s="205"/>
      <c r="R28" s="31">
        <f>AD20</f>
        <v>0</v>
      </c>
      <c r="S28" s="32" t="s">
        <v>34</v>
      </c>
      <c r="T28" s="31">
        <f>AB20</f>
        <v>0</v>
      </c>
      <c r="U28" s="205"/>
      <c r="V28" s="205"/>
      <c r="W28" s="31">
        <f>AD24</f>
        <v>0</v>
      </c>
      <c r="X28" s="32" t="s">
        <v>34</v>
      </c>
      <c r="Y28" s="31">
        <f>AB24</f>
        <v>0</v>
      </c>
      <c r="Z28" s="205"/>
      <c r="AA28" s="199"/>
      <c r="AB28" s="33"/>
      <c r="AC28" s="34" t="s">
        <v>34</v>
      </c>
      <c r="AD28" s="33"/>
      <c r="AE28" s="202"/>
      <c r="AF28" s="23"/>
      <c r="AG28" s="24"/>
      <c r="AH28" s="203"/>
      <c r="AI28" s="210"/>
      <c r="AJ28" s="198"/>
      <c r="AK28" s="197"/>
      <c r="AL28" s="198"/>
      <c r="AM28" s="198"/>
      <c r="AN28" s="198"/>
      <c r="AO28" s="197"/>
      <c r="AP28" s="198"/>
      <c r="AQ28" s="198"/>
      <c r="AR28" s="198"/>
      <c r="AS28" s="197"/>
      <c r="AT28" s="198"/>
      <c r="AU28" s="197"/>
      <c r="AV28" s="197"/>
      <c r="AW28" s="207"/>
      <c r="AX28" s="208"/>
    </row>
    <row r="29" spans="1:50" ht="24.95" customHeight="1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H29" s="206">
        <f>A29</f>
        <v>0</v>
      </c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</row>
  </sheetData>
  <sheetProtection sheet="1" objects="1" scenarios="1"/>
  <mergeCells count="240">
    <mergeCell ref="A29:AE29"/>
    <mergeCell ref="AH29:AX29"/>
    <mergeCell ref="L26:L28"/>
    <mergeCell ref="P26:P28"/>
    <mergeCell ref="Q26:Q28"/>
    <mergeCell ref="U26:U28"/>
    <mergeCell ref="V26:V28"/>
    <mergeCell ref="Z26:Z28"/>
    <mergeCell ref="AS25:AS28"/>
    <mergeCell ref="AT25:AT28"/>
    <mergeCell ref="AU25:AU28"/>
    <mergeCell ref="AV25:AV28"/>
    <mergeCell ref="AW25:AW28"/>
    <mergeCell ref="AX25:AX28"/>
    <mergeCell ref="AM25:AM28"/>
    <mergeCell ref="AN25:AN28"/>
    <mergeCell ref="AO25:AO28"/>
    <mergeCell ref="AP25:AP28"/>
    <mergeCell ref="AQ25:AQ28"/>
    <mergeCell ref="AR25:AR28"/>
    <mergeCell ref="AA25:AE25"/>
    <mergeCell ref="AH25:AH28"/>
    <mergeCell ref="AI25:AI28"/>
    <mergeCell ref="AJ25:AJ28"/>
    <mergeCell ref="A25:A28"/>
    <mergeCell ref="B25:F25"/>
    <mergeCell ref="G25:K25"/>
    <mergeCell ref="L25:P25"/>
    <mergeCell ref="Q25:U25"/>
    <mergeCell ref="V25:Z25"/>
    <mergeCell ref="B26:B28"/>
    <mergeCell ref="F26:F28"/>
    <mergeCell ref="G26:G28"/>
    <mergeCell ref="K26:K28"/>
    <mergeCell ref="AA21:AE21"/>
    <mergeCell ref="AH21:AH24"/>
    <mergeCell ref="AI21:AI24"/>
    <mergeCell ref="AJ21:AJ24"/>
    <mergeCell ref="AK21:AK24"/>
    <mergeCell ref="AL21:AL24"/>
    <mergeCell ref="AA22:AA24"/>
    <mergeCell ref="AE22:AE24"/>
    <mergeCell ref="AK25:AK28"/>
    <mergeCell ref="AL25:AL28"/>
    <mergeCell ref="AA26:AA28"/>
    <mergeCell ref="AE26:AE28"/>
    <mergeCell ref="AV21:AV24"/>
    <mergeCell ref="AW21:AW24"/>
    <mergeCell ref="AX21:AX24"/>
    <mergeCell ref="AM21:AM24"/>
    <mergeCell ref="AN21:AN24"/>
    <mergeCell ref="AO21:AO24"/>
    <mergeCell ref="AP21:AP24"/>
    <mergeCell ref="AQ21:AQ24"/>
    <mergeCell ref="AR21:AR24"/>
    <mergeCell ref="AS21:AS24"/>
    <mergeCell ref="AT21:AT24"/>
    <mergeCell ref="AU21:AU24"/>
    <mergeCell ref="AA17:AE17"/>
    <mergeCell ref="AH17:AH20"/>
    <mergeCell ref="AI17:AI20"/>
    <mergeCell ref="AJ17:AJ20"/>
    <mergeCell ref="AK17:AK20"/>
    <mergeCell ref="AL17:AL20"/>
    <mergeCell ref="AA18:AA20"/>
    <mergeCell ref="AE18:AE20"/>
    <mergeCell ref="A21:A24"/>
    <mergeCell ref="B21:F21"/>
    <mergeCell ref="G21:K21"/>
    <mergeCell ref="L21:P21"/>
    <mergeCell ref="Q21:U21"/>
    <mergeCell ref="V21:Z21"/>
    <mergeCell ref="B22:B24"/>
    <mergeCell ref="F22:F24"/>
    <mergeCell ref="G22:G24"/>
    <mergeCell ref="K22:K24"/>
    <mergeCell ref="L22:L24"/>
    <mergeCell ref="P22:P24"/>
    <mergeCell ref="Q22:Q24"/>
    <mergeCell ref="U22:U24"/>
    <mergeCell ref="V22:V24"/>
    <mergeCell ref="Z22:Z24"/>
    <mergeCell ref="AV17:AV20"/>
    <mergeCell ref="AW17:AW20"/>
    <mergeCell ref="AX17:AX20"/>
    <mergeCell ref="AM17:AM20"/>
    <mergeCell ref="AN17:AN20"/>
    <mergeCell ref="AO17:AO20"/>
    <mergeCell ref="AP17:AP20"/>
    <mergeCell ref="AQ17:AQ20"/>
    <mergeCell ref="AR17:AR20"/>
    <mergeCell ref="AS17:AS20"/>
    <mergeCell ref="AT17:AT20"/>
    <mergeCell ref="AU17:AU20"/>
    <mergeCell ref="AA13:AE13"/>
    <mergeCell ref="AH13:AH16"/>
    <mergeCell ref="AI13:AI16"/>
    <mergeCell ref="AJ13:AJ16"/>
    <mergeCell ref="AK13:AK16"/>
    <mergeCell ref="AL13:AL16"/>
    <mergeCell ref="AA14:AA16"/>
    <mergeCell ref="AE14:AE16"/>
    <mergeCell ref="A17:A20"/>
    <mergeCell ref="B17:F17"/>
    <mergeCell ref="G17:K17"/>
    <mergeCell ref="L17:P17"/>
    <mergeCell ref="Q17:U17"/>
    <mergeCell ref="V17:Z17"/>
    <mergeCell ref="B18:B20"/>
    <mergeCell ref="F18:F20"/>
    <mergeCell ref="G18:G20"/>
    <mergeCell ref="K18:K20"/>
    <mergeCell ref="L18:L20"/>
    <mergeCell ref="P18:P20"/>
    <mergeCell ref="Q18:Q20"/>
    <mergeCell ref="U18:U20"/>
    <mergeCell ref="V18:V20"/>
    <mergeCell ref="Z18:Z20"/>
    <mergeCell ref="AV13:AV16"/>
    <mergeCell ref="AW13:AW16"/>
    <mergeCell ref="AX13:AX16"/>
    <mergeCell ref="AM13:AM16"/>
    <mergeCell ref="AN13:AN16"/>
    <mergeCell ref="AO13:AO16"/>
    <mergeCell ref="AP13:AP16"/>
    <mergeCell ref="AQ13:AQ16"/>
    <mergeCell ref="AR13:AR16"/>
    <mergeCell ref="AS13:AS16"/>
    <mergeCell ref="AT13:AT16"/>
    <mergeCell ref="AU13:AU16"/>
    <mergeCell ref="AA9:AE9"/>
    <mergeCell ref="AH9:AH12"/>
    <mergeCell ref="AI9:AI12"/>
    <mergeCell ref="AJ9:AJ12"/>
    <mergeCell ref="AK9:AK12"/>
    <mergeCell ref="AL9:AL12"/>
    <mergeCell ref="AA10:AA12"/>
    <mergeCell ref="AE10:AE12"/>
    <mergeCell ref="A13:A16"/>
    <mergeCell ref="B13:F13"/>
    <mergeCell ref="G13:K13"/>
    <mergeCell ref="L13:P13"/>
    <mergeCell ref="Q13:U13"/>
    <mergeCell ref="V13:Z13"/>
    <mergeCell ref="B14:B16"/>
    <mergeCell ref="F14:F16"/>
    <mergeCell ref="G14:G16"/>
    <mergeCell ref="K14:K16"/>
    <mergeCell ref="L14:L16"/>
    <mergeCell ref="P14:P16"/>
    <mergeCell ref="Q14:Q16"/>
    <mergeCell ref="U14:U16"/>
    <mergeCell ref="V14:V16"/>
    <mergeCell ref="Z14:Z16"/>
    <mergeCell ref="AV9:AV12"/>
    <mergeCell ref="AW9:AW12"/>
    <mergeCell ref="AX9:AX12"/>
    <mergeCell ref="AM9:AM12"/>
    <mergeCell ref="AN9:AN12"/>
    <mergeCell ref="AO9:AO12"/>
    <mergeCell ref="AP9:AP12"/>
    <mergeCell ref="AQ9:AQ12"/>
    <mergeCell ref="AR9:AR12"/>
    <mergeCell ref="AS9:AS12"/>
    <mergeCell ref="AT9:AT12"/>
    <mergeCell ref="AU9:AU12"/>
    <mergeCell ref="AA5:AE5"/>
    <mergeCell ref="AH5:AH8"/>
    <mergeCell ref="AI5:AI8"/>
    <mergeCell ref="AJ5:AJ8"/>
    <mergeCell ref="AK5:AK8"/>
    <mergeCell ref="AL5:AL8"/>
    <mergeCell ref="AA6:AA8"/>
    <mergeCell ref="AE6:AE8"/>
    <mergeCell ref="A9:A12"/>
    <mergeCell ref="B9:F9"/>
    <mergeCell ref="G9:K9"/>
    <mergeCell ref="L9:P9"/>
    <mergeCell ref="Q9:U9"/>
    <mergeCell ref="V9:Z9"/>
    <mergeCell ref="B10:B12"/>
    <mergeCell ref="F10:F12"/>
    <mergeCell ref="G10:G12"/>
    <mergeCell ref="K10:K12"/>
    <mergeCell ref="L10:L12"/>
    <mergeCell ref="P10:P12"/>
    <mergeCell ref="Q10:Q12"/>
    <mergeCell ref="U10:U12"/>
    <mergeCell ref="V10:V12"/>
    <mergeCell ref="Z10:Z12"/>
    <mergeCell ref="AV5:AV8"/>
    <mergeCell ref="AW5:AW8"/>
    <mergeCell ref="AX5:AX8"/>
    <mergeCell ref="AM5:AM8"/>
    <mergeCell ref="AN5:AN8"/>
    <mergeCell ref="AO5:AO8"/>
    <mergeCell ref="AP5:AP8"/>
    <mergeCell ref="AQ5:AQ8"/>
    <mergeCell ref="AR5:AR8"/>
    <mergeCell ref="AS5:AS8"/>
    <mergeCell ref="AT5:AT8"/>
    <mergeCell ref="AU5:AU8"/>
    <mergeCell ref="A5:A8"/>
    <mergeCell ref="B5:F5"/>
    <mergeCell ref="G5:K5"/>
    <mergeCell ref="L5:P5"/>
    <mergeCell ref="Q5:U5"/>
    <mergeCell ref="V5:Z5"/>
    <mergeCell ref="B6:B8"/>
    <mergeCell ref="F6:F8"/>
    <mergeCell ref="G6:G8"/>
    <mergeCell ref="K6:K8"/>
    <mergeCell ref="L6:L8"/>
    <mergeCell ref="P6:P8"/>
    <mergeCell ref="Q6:Q8"/>
    <mergeCell ref="U6:U8"/>
    <mergeCell ref="V6:V8"/>
    <mergeCell ref="Z6:Z8"/>
    <mergeCell ref="A1:AE1"/>
    <mergeCell ref="AH1:AX1"/>
    <mergeCell ref="A2:AE2"/>
    <mergeCell ref="AH2:AX2"/>
    <mergeCell ref="A3:A4"/>
    <mergeCell ref="B3:F4"/>
    <mergeCell ref="G3:K4"/>
    <mergeCell ref="L3:P4"/>
    <mergeCell ref="Q3:U4"/>
    <mergeCell ref="V3:Z4"/>
    <mergeCell ref="AQ3:AS3"/>
    <mergeCell ref="AT3:AT4"/>
    <mergeCell ref="AU3:AU4"/>
    <mergeCell ref="AV3:AV4"/>
    <mergeCell ref="AW3:AW4"/>
    <mergeCell ref="AX3:AX4"/>
    <mergeCell ref="AA3:AE4"/>
    <mergeCell ref="AH3:AH4"/>
    <mergeCell ref="AI3:AK3"/>
    <mergeCell ref="AL3:AL4"/>
    <mergeCell ref="AM3:AO3"/>
    <mergeCell ref="AP3:AP4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T25"/>
  <sheetViews>
    <sheetView topLeftCell="A4" zoomScale="70" zoomScaleNormal="70" workbookViewId="0">
      <selection activeCell="K6" sqref="K6:K8"/>
    </sheetView>
  </sheetViews>
  <sheetFormatPr defaultRowHeight="13.5" x14ac:dyDescent="0.15"/>
  <cols>
    <col min="1" max="1" width="23.625" style="14" customWidth="1"/>
    <col min="2" max="28" width="4.625" style="14" customWidth="1"/>
    <col min="29" max="29" width="20.625" style="14" customWidth="1"/>
    <col min="30" max="31" width="4.625" style="14" customWidth="1"/>
    <col min="32" max="33" width="8.625" style="14" customWidth="1"/>
    <col min="34" max="35" width="4.625" style="14" customWidth="1"/>
    <col min="36" max="37" width="8.625" style="14" customWidth="1"/>
    <col min="38" max="39" width="4.625" style="14" customWidth="1"/>
    <col min="40" max="43" width="8.625" style="14" customWidth="1"/>
    <col min="44" max="44" width="15.625" style="14" customWidth="1"/>
    <col min="45" max="45" width="11.875" style="14" bestFit="1" customWidth="1"/>
    <col min="46" max="46" width="10.875" style="14" customWidth="1"/>
    <col min="47" max="16384" width="9" style="14"/>
  </cols>
  <sheetData>
    <row r="1" spans="1:46" ht="24.75" customHeight="1" x14ac:dyDescent="0.2">
      <c r="A1" s="218" t="s">
        <v>105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C1" s="218" t="str">
        <f>A1</f>
        <v>トリム50歳の部</v>
      </c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</row>
    <row r="2" spans="1:46" ht="24.95" customHeight="1" thickBot="1" x14ac:dyDescent="0.25">
      <c r="A2" s="90" t="s">
        <v>83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C2" s="91" t="str">
        <f>A2</f>
        <v>　Ｄグループ</v>
      </c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</row>
    <row r="3" spans="1:46" ht="35.25" customHeight="1" x14ac:dyDescent="0.15">
      <c r="A3" s="219" t="s">
        <v>129</v>
      </c>
      <c r="B3" s="221" t="s">
        <v>130</v>
      </c>
      <c r="C3" s="221"/>
      <c r="D3" s="221"/>
      <c r="E3" s="221"/>
      <c r="F3" s="221"/>
      <c r="G3" s="221" t="s">
        <v>131</v>
      </c>
      <c r="H3" s="221"/>
      <c r="I3" s="221"/>
      <c r="J3" s="221"/>
      <c r="K3" s="221"/>
      <c r="L3" s="221" t="s">
        <v>132</v>
      </c>
      <c r="M3" s="221"/>
      <c r="N3" s="221"/>
      <c r="O3" s="221"/>
      <c r="P3" s="221"/>
      <c r="Q3" s="221" t="s">
        <v>133</v>
      </c>
      <c r="R3" s="221"/>
      <c r="S3" s="221"/>
      <c r="T3" s="221"/>
      <c r="U3" s="221"/>
      <c r="V3" s="221" t="s">
        <v>134</v>
      </c>
      <c r="W3" s="221"/>
      <c r="X3" s="221"/>
      <c r="Y3" s="221"/>
      <c r="Z3" s="223"/>
      <c r="AC3" s="219" t="str">
        <f>A3</f>
        <v>Ｊコート</v>
      </c>
      <c r="AD3" s="212" t="s">
        <v>35</v>
      </c>
      <c r="AE3" s="212"/>
      <c r="AF3" s="212"/>
      <c r="AG3" s="213" t="s">
        <v>13</v>
      </c>
      <c r="AH3" s="212" t="s">
        <v>36</v>
      </c>
      <c r="AI3" s="212"/>
      <c r="AJ3" s="212"/>
      <c r="AK3" s="213" t="s">
        <v>13</v>
      </c>
      <c r="AL3" s="212" t="s">
        <v>37</v>
      </c>
      <c r="AM3" s="212"/>
      <c r="AN3" s="212"/>
      <c r="AO3" s="227" t="s">
        <v>13</v>
      </c>
      <c r="AP3" s="227" t="s">
        <v>38</v>
      </c>
      <c r="AQ3" s="227" t="s">
        <v>39</v>
      </c>
      <c r="AR3" s="213" t="s">
        <v>19</v>
      </c>
      <c r="AS3" s="225" t="s">
        <v>13</v>
      </c>
      <c r="AT3" s="35"/>
    </row>
    <row r="4" spans="1:46" ht="34.5" customHeight="1" thickBot="1" x14ac:dyDescent="0.2">
      <c r="A4" s="220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4"/>
      <c r="AC4" s="232"/>
      <c r="AD4" s="36" t="s">
        <v>40</v>
      </c>
      <c r="AE4" s="36" t="s">
        <v>22</v>
      </c>
      <c r="AF4" s="36" t="s">
        <v>41</v>
      </c>
      <c r="AG4" s="214"/>
      <c r="AH4" s="36" t="s">
        <v>40</v>
      </c>
      <c r="AI4" s="36" t="s">
        <v>22</v>
      </c>
      <c r="AJ4" s="36" t="s">
        <v>41</v>
      </c>
      <c r="AK4" s="214"/>
      <c r="AL4" s="36" t="s">
        <v>40</v>
      </c>
      <c r="AM4" s="36" t="s">
        <v>22</v>
      </c>
      <c r="AN4" s="36" t="s">
        <v>41</v>
      </c>
      <c r="AO4" s="228"/>
      <c r="AP4" s="228"/>
      <c r="AQ4" s="228"/>
      <c r="AR4" s="214"/>
      <c r="AS4" s="226"/>
      <c r="AT4" s="35"/>
    </row>
    <row r="5" spans="1:46" ht="21.95" customHeight="1" thickTop="1" x14ac:dyDescent="0.15">
      <c r="A5" s="216" t="str">
        <f>B3</f>
        <v>ASAHI(A)</v>
      </c>
      <c r="B5" s="234"/>
      <c r="C5" s="234"/>
      <c r="D5" s="234"/>
      <c r="E5" s="234"/>
      <c r="F5" s="234"/>
      <c r="G5" s="235">
        <v>10</v>
      </c>
      <c r="H5" s="235"/>
      <c r="I5" s="235"/>
      <c r="J5" s="235"/>
      <c r="K5" s="235"/>
      <c r="L5" s="235">
        <v>4</v>
      </c>
      <c r="M5" s="235"/>
      <c r="N5" s="235"/>
      <c r="O5" s="235"/>
      <c r="P5" s="235"/>
      <c r="Q5" s="235">
        <v>7</v>
      </c>
      <c r="R5" s="235"/>
      <c r="S5" s="235"/>
      <c r="T5" s="235"/>
      <c r="U5" s="235"/>
      <c r="V5" s="235">
        <v>1</v>
      </c>
      <c r="W5" s="235"/>
      <c r="X5" s="235"/>
      <c r="Y5" s="235"/>
      <c r="Z5" s="236"/>
      <c r="AC5" s="215" t="str">
        <f>A5</f>
        <v>ASAHI(A)</v>
      </c>
      <c r="AD5" s="153">
        <f>IF(B6&gt;F6,1,0)+IF(G6&gt;K6,1,0)+IF(L6&gt;P6,1,0)+IF(Q6&gt;U6,1,0)+IF(V6&gt;Z6,1,0)</f>
        <v>1</v>
      </c>
      <c r="AE5" s="153">
        <f>IF(F6&gt;B6,1,0)+IF(K6&gt;G6,1,0)+IF(P6&gt;L6,1,0)+IF(U6&gt;Q6,1,0)+IF(Z6&gt;V6,1,0)</f>
        <v>3</v>
      </c>
      <c r="AF5" s="144">
        <f>SUM(AD5/(AD5+AE5))</f>
        <v>0.25</v>
      </c>
      <c r="AG5" s="153">
        <f>RANK(AF5,$AF$5:$AF$24,0)</f>
        <v>4</v>
      </c>
      <c r="AH5" s="153">
        <f>SUM(B6+G6+L6+Q6+V6)</f>
        <v>2</v>
      </c>
      <c r="AI5" s="153">
        <f>SUM(F6+K6+P6+U6+Z6)</f>
        <v>6</v>
      </c>
      <c r="AJ5" s="144">
        <f>SUM(AH5/(AH5+AI5))</f>
        <v>0.25</v>
      </c>
      <c r="AK5" s="153">
        <f>RANK(AJ5,$AJ$5:$AJ$24,0)</f>
        <v>4</v>
      </c>
      <c r="AL5" s="153">
        <f>SUM(C6+C7+C8+H6+H7+H8+M6+M7+M8+R6+R7+R8+W6+W7+W8)</f>
        <v>88</v>
      </c>
      <c r="AM5" s="153">
        <f>SUM(E6+E7+E8+J6+J7+J8+O6+O7+O8+T6+T7+T8+Y6+Y7+Y8)</f>
        <v>117</v>
      </c>
      <c r="AN5" s="144">
        <f>SUM(AL5/(AL5+AM5))</f>
        <v>0.42926829268292682</v>
      </c>
      <c r="AO5" s="153">
        <f>RANK(AN5,$AN$5:$AN$24,0)</f>
        <v>4</v>
      </c>
      <c r="AP5" s="144">
        <f>RANK(AF5,$AF$5:$AF$24,1)+AJ5</f>
        <v>2.25</v>
      </c>
      <c r="AQ5" s="144">
        <f>RANK(AP5,$AP$5:$AP$24,1)+AN5</f>
        <v>2.4292682926829268</v>
      </c>
      <c r="AR5" s="229" t="str">
        <f>$AC$5</f>
        <v>ASAHI(A)</v>
      </c>
      <c r="AS5" s="230">
        <f>RANK(AQ5,$AQ$5:$AQ$24)</f>
        <v>4</v>
      </c>
      <c r="AT5" s="35"/>
    </row>
    <row r="6" spans="1:46" ht="21.95" customHeight="1" x14ac:dyDescent="0.15">
      <c r="A6" s="216"/>
      <c r="B6" s="237">
        <f>IF(C6&gt;E6,1,0)+IF(C7&gt;E7,1,0)+IF(C8&gt;E8,1,0)</f>
        <v>0</v>
      </c>
      <c r="C6" s="25"/>
      <c r="D6" s="38" t="s">
        <v>34</v>
      </c>
      <c r="E6" s="25"/>
      <c r="F6" s="237">
        <f>IF(E6&gt;C6,1,0)+IF(E7&gt;C7,1,0)+IF(E8&gt;C8,1,0)</f>
        <v>0</v>
      </c>
      <c r="G6" s="238">
        <f>IF(H6&gt;J6,1,0)+IF(H7&gt;J7,1,0)+IF(H8&gt;J8,1,0)</f>
        <v>0</v>
      </c>
      <c r="H6" s="20">
        <v>16</v>
      </c>
      <c r="I6" s="37" t="s">
        <v>34</v>
      </c>
      <c r="J6" s="20">
        <v>17</v>
      </c>
      <c r="K6" s="238">
        <f>IF(J6&gt;H6,1,0)+IF(J7&gt;H7,1,0)+IF(J8&gt;H8,1,0)</f>
        <v>2</v>
      </c>
      <c r="L6" s="238">
        <f>IF(M6&gt;O6,1,0)+IF(M7&gt;O7,1,0)+IF(M8&gt;O8,1,0)</f>
        <v>2</v>
      </c>
      <c r="M6" s="20">
        <v>16</v>
      </c>
      <c r="N6" s="37" t="s">
        <v>34</v>
      </c>
      <c r="O6" s="20">
        <v>14</v>
      </c>
      <c r="P6" s="238">
        <f>IF(O6&gt;M6,1,0)+IF(O7&gt;M7,1,0)+IF(O8&gt;M8,1,0)</f>
        <v>0</v>
      </c>
      <c r="Q6" s="238">
        <f>IF(R6&gt;T6,1,0)+IF(R7&gt;T7,1,0)+IF(R8&gt;T8,1,0)</f>
        <v>0</v>
      </c>
      <c r="R6" s="20">
        <v>9</v>
      </c>
      <c r="S6" s="37" t="s">
        <v>34</v>
      </c>
      <c r="T6" s="20">
        <v>15</v>
      </c>
      <c r="U6" s="238">
        <f>IF(T6&gt;R6,1,0)+IF(T7&gt;R7,1,0)+IF(T8&gt;R8,1,0)</f>
        <v>2</v>
      </c>
      <c r="V6" s="238">
        <f>IF(W6&gt;Y6,1,0)+IF(W7&gt;Y7,1,0)+IF(W8&gt;Y8,1,0)</f>
        <v>0</v>
      </c>
      <c r="W6" s="20">
        <v>5</v>
      </c>
      <c r="X6" s="37" t="s">
        <v>34</v>
      </c>
      <c r="Y6" s="20">
        <v>15</v>
      </c>
      <c r="Z6" s="239">
        <f>IF(Y6&gt;W6,1,0)+IF(Y7&gt;W7,1,0)+IF(Y8&gt;W8,1,0)</f>
        <v>2</v>
      </c>
      <c r="AC6" s="216"/>
      <c r="AD6" s="211"/>
      <c r="AE6" s="211"/>
      <c r="AF6" s="217"/>
      <c r="AG6" s="211"/>
      <c r="AH6" s="211"/>
      <c r="AI6" s="211"/>
      <c r="AJ6" s="217"/>
      <c r="AK6" s="211"/>
      <c r="AL6" s="211"/>
      <c r="AM6" s="211"/>
      <c r="AN6" s="217"/>
      <c r="AO6" s="211"/>
      <c r="AP6" s="211"/>
      <c r="AQ6" s="211"/>
      <c r="AR6" s="146"/>
      <c r="AS6" s="231"/>
      <c r="AT6" s="35"/>
    </row>
    <row r="7" spans="1:46" ht="21.95" customHeight="1" x14ac:dyDescent="0.15">
      <c r="A7" s="216"/>
      <c r="B7" s="237"/>
      <c r="C7" s="25"/>
      <c r="D7" s="38" t="s">
        <v>34</v>
      </c>
      <c r="E7" s="25"/>
      <c r="F7" s="237"/>
      <c r="G7" s="238"/>
      <c r="H7" s="20">
        <v>11</v>
      </c>
      <c r="I7" s="37" t="s">
        <v>34</v>
      </c>
      <c r="J7" s="20">
        <v>15</v>
      </c>
      <c r="K7" s="238"/>
      <c r="L7" s="238"/>
      <c r="M7" s="20">
        <v>15</v>
      </c>
      <c r="N7" s="37" t="s">
        <v>34</v>
      </c>
      <c r="O7" s="20">
        <v>11</v>
      </c>
      <c r="P7" s="238"/>
      <c r="Q7" s="238"/>
      <c r="R7" s="20">
        <v>9</v>
      </c>
      <c r="S7" s="37" t="s">
        <v>34</v>
      </c>
      <c r="T7" s="20">
        <v>15</v>
      </c>
      <c r="U7" s="238"/>
      <c r="V7" s="238"/>
      <c r="W7" s="20">
        <v>7</v>
      </c>
      <c r="X7" s="37" t="s">
        <v>34</v>
      </c>
      <c r="Y7" s="20">
        <v>15</v>
      </c>
      <c r="Z7" s="239"/>
      <c r="AC7" s="216"/>
      <c r="AD7" s="211"/>
      <c r="AE7" s="211"/>
      <c r="AF7" s="217"/>
      <c r="AG7" s="211"/>
      <c r="AH7" s="211"/>
      <c r="AI7" s="211"/>
      <c r="AJ7" s="217"/>
      <c r="AK7" s="211"/>
      <c r="AL7" s="211"/>
      <c r="AM7" s="211"/>
      <c r="AN7" s="217"/>
      <c r="AO7" s="211"/>
      <c r="AP7" s="211"/>
      <c r="AQ7" s="211"/>
      <c r="AR7" s="146"/>
      <c r="AS7" s="231"/>
      <c r="AT7" s="35"/>
    </row>
    <row r="8" spans="1:46" ht="21.95" customHeight="1" x14ac:dyDescent="0.15">
      <c r="A8" s="216"/>
      <c r="B8" s="237"/>
      <c r="C8" s="25"/>
      <c r="D8" s="38" t="s">
        <v>34</v>
      </c>
      <c r="E8" s="25"/>
      <c r="F8" s="237"/>
      <c r="G8" s="238"/>
      <c r="H8" s="20"/>
      <c r="I8" s="37" t="s">
        <v>34</v>
      </c>
      <c r="J8" s="20"/>
      <c r="K8" s="238"/>
      <c r="L8" s="238"/>
      <c r="M8" s="20"/>
      <c r="N8" s="37" t="s">
        <v>34</v>
      </c>
      <c r="O8" s="20"/>
      <c r="P8" s="238"/>
      <c r="Q8" s="238"/>
      <c r="R8" s="20"/>
      <c r="S8" s="37" t="s">
        <v>34</v>
      </c>
      <c r="T8" s="20"/>
      <c r="U8" s="238"/>
      <c r="V8" s="238"/>
      <c r="W8" s="20"/>
      <c r="X8" s="37" t="s">
        <v>34</v>
      </c>
      <c r="Y8" s="20"/>
      <c r="Z8" s="239"/>
      <c r="AC8" s="216"/>
      <c r="AD8" s="211"/>
      <c r="AE8" s="211"/>
      <c r="AF8" s="217"/>
      <c r="AG8" s="211"/>
      <c r="AH8" s="211"/>
      <c r="AI8" s="211"/>
      <c r="AJ8" s="217"/>
      <c r="AK8" s="211"/>
      <c r="AL8" s="211"/>
      <c r="AM8" s="211"/>
      <c r="AN8" s="217"/>
      <c r="AO8" s="211"/>
      <c r="AP8" s="211"/>
      <c r="AQ8" s="211"/>
      <c r="AR8" s="147"/>
      <c r="AS8" s="231"/>
      <c r="AT8" s="35"/>
    </row>
    <row r="9" spans="1:46" ht="21.95" customHeight="1" x14ac:dyDescent="0.15">
      <c r="A9" s="216" t="str">
        <f>G3</f>
        <v>９９９(鉄郎）</v>
      </c>
      <c r="B9" s="233">
        <f>G5</f>
        <v>10</v>
      </c>
      <c r="C9" s="233"/>
      <c r="D9" s="233"/>
      <c r="E9" s="233"/>
      <c r="F9" s="233"/>
      <c r="G9" s="234"/>
      <c r="H9" s="234"/>
      <c r="I9" s="234"/>
      <c r="J9" s="234"/>
      <c r="K9" s="234"/>
      <c r="L9" s="235">
        <v>2</v>
      </c>
      <c r="M9" s="235"/>
      <c r="N9" s="235"/>
      <c r="O9" s="235"/>
      <c r="P9" s="235"/>
      <c r="Q9" s="235">
        <v>5</v>
      </c>
      <c r="R9" s="235"/>
      <c r="S9" s="235"/>
      <c r="T9" s="235"/>
      <c r="U9" s="235"/>
      <c r="V9" s="235">
        <v>8</v>
      </c>
      <c r="W9" s="235"/>
      <c r="X9" s="235"/>
      <c r="Y9" s="235"/>
      <c r="Z9" s="236"/>
      <c r="AC9" s="216" t="str">
        <f>A9</f>
        <v>９９９(鉄郎）</v>
      </c>
      <c r="AD9" s="211">
        <f>IF(B10&gt;F10,1,0)+IF(G10&gt;K10,1,0)+IF(L10&gt;P10,1,0)+IF(Q10&gt;U10,1,0)+IF(V10&gt;Z10,1,0)</f>
        <v>2</v>
      </c>
      <c r="AE9" s="211">
        <f>IF(F10&gt;B10,1,0)+IF(K10&gt;G10,1,0)+IF(P10&gt;L10,1,0)+IF(U10&gt;Q10,1,0)+IF(Z10&gt;V10,1,0)</f>
        <v>2</v>
      </c>
      <c r="AF9" s="217">
        <f>SUM(AD9/(AD9+AE9))</f>
        <v>0.5</v>
      </c>
      <c r="AG9" s="211">
        <f>RANK(AF9,$AF$5:$AF$24,0)</f>
        <v>3</v>
      </c>
      <c r="AH9" s="211">
        <f>SUM(B10+G10+L10+Q10+V10)</f>
        <v>4</v>
      </c>
      <c r="AI9" s="211">
        <f>SUM(F10+K10+P10+U10+Z10)</f>
        <v>5</v>
      </c>
      <c r="AJ9" s="217">
        <f>SUM(AH9/(AH9+AI9))</f>
        <v>0.44444444444444442</v>
      </c>
      <c r="AK9" s="211">
        <f>RANK(AJ9,$AJ$5:$AJ$24,0)</f>
        <v>3</v>
      </c>
      <c r="AL9" s="211">
        <f>SUM(C10+C11+C12+H10+H11+H12+M10+M11+M12+R10+R11+R12+W10+W11+W12)</f>
        <v>120</v>
      </c>
      <c r="AM9" s="211">
        <f>SUM(E10+E11+E12+J10+J11+J12+O10+O11+O12+T10+T11+T12+Y10+Y11+Y12)</f>
        <v>129</v>
      </c>
      <c r="AN9" s="217">
        <f>SUM(AL9/(AL9+AM9))</f>
        <v>0.48192771084337349</v>
      </c>
      <c r="AO9" s="211">
        <f>RANK(AN9,$AN$5:$AN$24,0)</f>
        <v>3</v>
      </c>
      <c r="AP9" s="217">
        <f>RANK(AF9,$AF$5:$AF$24,1)+AJ9</f>
        <v>3.4444444444444446</v>
      </c>
      <c r="AQ9" s="217">
        <f>RANK(AP9,$AP$5:$AP$24,1)+AN9</f>
        <v>3.4819277108433733</v>
      </c>
      <c r="AR9" s="181" t="str">
        <f>$AC$9</f>
        <v>９９９(鉄郎）</v>
      </c>
      <c r="AS9" s="231">
        <f>RANK(AQ9,$AQ$5:$AQ$24)</f>
        <v>3</v>
      </c>
      <c r="AT9" s="35"/>
    </row>
    <row r="10" spans="1:46" ht="21.95" customHeight="1" x14ac:dyDescent="0.15">
      <c r="A10" s="216"/>
      <c r="B10" s="240">
        <f>IF(C10&gt;E10,1,0)+IF(C11&gt;E11,1,0)+IF(C12&gt;E12,1,0)</f>
        <v>2</v>
      </c>
      <c r="C10" s="27">
        <f>J6</f>
        <v>17</v>
      </c>
      <c r="D10" s="39" t="s">
        <v>34</v>
      </c>
      <c r="E10" s="27">
        <f>H6</f>
        <v>16</v>
      </c>
      <c r="F10" s="240">
        <f>IF(E10&gt;C10,1,0)+IF(E11&gt;C11,1,0)+IF(E12&gt;C12,1,0)</f>
        <v>0</v>
      </c>
      <c r="G10" s="237">
        <f>IF(H10&gt;J10,1,0)+IF(H11&gt;J11,1,0)+IF(H12&gt;J12,1,0)</f>
        <v>0</v>
      </c>
      <c r="H10" s="25"/>
      <c r="I10" s="38" t="s">
        <v>34</v>
      </c>
      <c r="J10" s="25"/>
      <c r="K10" s="237">
        <f>IF(J10&gt;H10,1,0)+IF(J11&gt;H11,1,0)+IF(J12&gt;H12,1,0)</f>
        <v>0</v>
      </c>
      <c r="L10" s="238">
        <f>IF(M10&gt;O10,1,0)+IF(M11&gt;O11,1,0)+IF(M12&gt;O12,1,0)</f>
        <v>2</v>
      </c>
      <c r="M10" s="20">
        <v>17</v>
      </c>
      <c r="N10" s="37" t="s">
        <v>34</v>
      </c>
      <c r="O10" s="20">
        <v>16</v>
      </c>
      <c r="P10" s="238">
        <f>IF(O10&gt;M10,1,0)+IF(O11&gt;M11,1,0)+IF(O12&gt;M12,1,0)</f>
        <v>1</v>
      </c>
      <c r="Q10" s="238">
        <f>IF(R10&gt;T10,1,0)+IF(R11&gt;T11,1,0)+IF(R12&gt;T12,1,0)</f>
        <v>0</v>
      </c>
      <c r="R10" s="20">
        <v>9</v>
      </c>
      <c r="S10" s="37" t="s">
        <v>34</v>
      </c>
      <c r="T10" s="20">
        <v>15</v>
      </c>
      <c r="U10" s="238">
        <f>IF(T10&gt;R10,1,0)+IF(T11&gt;R11,1,0)+IF(T12&gt;R12,1,0)</f>
        <v>2</v>
      </c>
      <c r="V10" s="238">
        <f>IF(W10&gt;Y10,1,0)+IF(W11&gt;Y11,1,0)+IF(W12&gt;Y12,1,0)</f>
        <v>0</v>
      </c>
      <c r="W10" s="20">
        <v>14</v>
      </c>
      <c r="X10" s="37" t="s">
        <v>34</v>
      </c>
      <c r="Y10" s="20">
        <v>15</v>
      </c>
      <c r="Z10" s="239">
        <f>IF(Y10&gt;W10,1,0)+IF(Y11&gt;W11,1,0)+IF(Y12&gt;W12,1,0)</f>
        <v>2</v>
      </c>
      <c r="AC10" s="216"/>
      <c r="AD10" s="211"/>
      <c r="AE10" s="211"/>
      <c r="AF10" s="217"/>
      <c r="AG10" s="211"/>
      <c r="AH10" s="211"/>
      <c r="AI10" s="211"/>
      <c r="AJ10" s="217"/>
      <c r="AK10" s="211"/>
      <c r="AL10" s="211"/>
      <c r="AM10" s="211"/>
      <c r="AN10" s="217"/>
      <c r="AO10" s="211"/>
      <c r="AP10" s="211"/>
      <c r="AQ10" s="211"/>
      <c r="AR10" s="146"/>
      <c r="AS10" s="231"/>
      <c r="AT10" s="35"/>
    </row>
    <row r="11" spans="1:46" ht="21.95" customHeight="1" x14ac:dyDescent="0.15">
      <c r="A11" s="216"/>
      <c r="B11" s="240"/>
      <c r="C11" s="27">
        <f>J7</f>
        <v>15</v>
      </c>
      <c r="D11" s="39" t="s">
        <v>34</v>
      </c>
      <c r="E11" s="27">
        <f>H7</f>
        <v>11</v>
      </c>
      <c r="F11" s="240"/>
      <c r="G11" s="237"/>
      <c r="H11" s="25"/>
      <c r="I11" s="38" t="s">
        <v>34</v>
      </c>
      <c r="J11" s="25"/>
      <c r="K11" s="237"/>
      <c r="L11" s="238"/>
      <c r="M11" s="20">
        <v>11</v>
      </c>
      <c r="N11" s="37" t="s">
        <v>34</v>
      </c>
      <c r="O11" s="20">
        <v>15</v>
      </c>
      <c r="P11" s="238"/>
      <c r="Q11" s="238"/>
      <c r="R11" s="20">
        <v>10</v>
      </c>
      <c r="S11" s="37" t="s">
        <v>34</v>
      </c>
      <c r="T11" s="20">
        <v>15</v>
      </c>
      <c r="U11" s="238"/>
      <c r="V11" s="238"/>
      <c r="W11" s="20">
        <v>12</v>
      </c>
      <c r="X11" s="37" t="s">
        <v>34</v>
      </c>
      <c r="Y11" s="20">
        <v>15</v>
      </c>
      <c r="Z11" s="239"/>
      <c r="AC11" s="216"/>
      <c r="AD11" s="211"/>
      <c r="AE11" s="211"/>
      <c r="AF11" s="217"/>
      <c r="AG11" s="211"/>
      <c r="AH11" s="211"/>
      <c r="AI11" s="211"/>
      <c r="AJ11" s="217"/>
      <c r="AK11" s="211"/>
      <c r="AL11" s="211"/>
      <c r="AM11" s="211"/>
      <c r="AN11" s="217"/>
      <c r="AO11" s="211"/>
      <c r="AP11" s="211"/>
      <c r="AQ11" s="211"/>
      <c r="AR11" s="146"/>
      <c r="AS11" s="231"/>
      <c r="AT11" s="35"/>
    </row>
    <row r="12" spans="1:46" ht="21.95" customHeight="1" x14ac:dyDescent="0.15">
      <c r="A12" s="216"/>
      <c r="B12" s="240"/>
      <c r="C12" s="27">
        <f>J8</f>
        <v>0</v>
      </c>
      <c r="D12" s="39" t="s">
        <v>34</v>
      </c>
      <c r="E12" s="27">
        <f>H8</f>
        <v>0</v>
      </c>
      <c r="F12" s="240"/>
      <c r="G12" s="237"/>
      <c r="H12" s="25"/>
      <c r="I12" s="38" t="s">
        <v>34</v>
      </c>
      <c r="J12" s="25"/>
      <c r="K12" s="237"/>
      <c r="L12" s="238"/>
      <c r="M12" s="20">
        <v>15</v>
      </c>
      <c r="N12" s="37" t="s">
        <v>34</v>
      </c>
      <c r="O12" s="20">
        <v>11</v>
      </c>
      <c r="P12" s="238"/>
      <c r="Q12" s="238"/>
      <c r="R12" s="20"/>
      <c r="S12" s="37" t="s">
        <v>34</v>
      </c>
      <c r="T12" s="20"/>
      <c r="U12" s="238"/>
      <c r="V12" s="238"/>
      <c r="W12" s="20"/>
      <c r="X12" s="37" t="s">
        <v>34</v>
      </c>
      <c r="Y12" s="20"/>
      <c r="Z12" s="239"/>
      <c r="AC12" s="216"/>
      <c r="AD12" s="211"/>
      <c r="AE12" s="211"/>
      <c r="AF12" s="217"/>
      <c r="AG12" s="211"/>
      <c r="AH12" s="211"/>
      <c r="AI12" s="211"/>
      <c r="AJ12" s="217"/>
      <c r="AK12" s="211"/>
      <c r="AL12" s="211"/>
      <c r="AM12" s="211"/>
      <c r="AN12" s="217"/>
      <c r="AO12" s="211"/>
      <c r="AP12" s="211"/>
      <c r="AQ12" s="211"/>
      <c r="AR12" s="147"/>
      <c r="AS12" s="231"/>
      <c r="AT12" s="35"/>
    </row>
    <row r="13" spans="1:46" ht="21.95" customHeight="1" x14ac:dyDescent="0.15">
      <c r="A13" s="216" t="str">
        <f>L3</f>
        <v>きたのフレッシュ</v>
      </c>
      <c r="B13" s="233">
        <f>L5</f>
        <v>4</v>
      </c>
      <c r="C13" s="233"/>
      <c r="D13" s="233"/>
      <c r="E13" s="233"/>
      <c r="F13" s="233"/>
      <c r="G13" s="233">
        <f>L9</f>
        <v>2</v>
      </c>
      <c r="H13" s="233"/>
      <c r="I13" s="233"/>
      <c r="J13" s="233"/>
      <c r="K13" s="233"/>
      <c r="L13" s="234"/>
      <c r="M13" s="234"/>
      <c r="N13" s="234"/>
      <c r="O13" s="234"/>
      <c r="P13" s="234"/>
      <c r="Q13" s="235">
        <v>9</v>
      </c>
      <c r="R13" s="235"/>
      <c r="S13" s="235"/>
      <c r="T13" s="235"/>
      <c r="U13" s="235"/>
      <c r="V13" s="235">
        <v>6</v>
      </c>
      <c r="W13" s="235"/>
      <c r="X13" s="235"/>
      <c r="Y13" s="235"/>
      <c r="Z13" s="236"/>
      <c r="AC13" s="216" t="str">
        <f>A13</f>
        <v>きたのフレッシュ</v>
      </c>
      <c r="AD13" s="211">
        <f>IF(B14&gt;F14,1,0)+IF(G14&gt;K14,1,0)+IF(L14&gt;P14,1,0)+IF(Q14&gt;U14,1,0)+IF(V14&gt;Z14,1,0)</f>
        <v>0</v>
      </c>
      <c r="AE13" s="211">
        <f>IF(F14&gt;B14,1,0)+IF(K14&gt;G14,1,0)+IF(P14&gt;L14,1,0)+IF(U14&gt;Q14,1,0)+IF(Z14&gt;V14,1,0)</f>
        <v>4</v>
      </c>
      <c r="AF13" s="217">
        <f>SUM(AD13/(AD13+AE13))</f>
        <v>0</v>
      </c>
      <c r="AG13" s="211">
        <f>RANK(AF13,$AF$5:$AF$24,0)</f>
        <v>5</v>
      </c>
      <c r="AH13" s="211">
        <f>SUM(B14+G14+L14+Q14+V14)</f>
        <v>1</v>
      </c>
      <c r="AI13" s="211">
        <f>SUM(F14+K14+P14+U14+Z14)</f>
        <v>8</v>
      </c>
      <c r="AJ13" s="217">
        <f>SUM(AH13/(AH13+AI13))</f>
        <v>0.1111111111111111</v>
      </c>
      <c r="AK13" s="211">
        <f>RANK(AJ13,$AJ$5:$AJ$24,0)</f>
        <v>5</v>
      </c>
      <c r="AL13" s="211">
        <f>SUM(C14+C15+C16+H14+H15+H16+M14+M15+M16+R14+R15+R16+W14+W15+W16)</f>
        <v>100</v>
      </c>
      <c r="AM13" s="211">
        <f>SUM(E14+E15+E16+J14+J15+J16+O14+O15+O16+T14+T15+T16+Y14+Y15+Y16)</f>
        <v>134</v>
      </c>
      <c r="AN13" s="217">
        <f>SUM(AL13/(AL13+AM13))</f>
        <v>0.42735042735042733</v>
      </c>
      <c r="AO13" s="211">
        <f>RANK(AN13,$AN$5:$AN$24,0)</f>
        <v>5</v>
      </c>
      <c r="AP13" s="217">
        <f>RANK(AF13,$AF$5:$AF$24,1)+AJ13</f>
        <v>1.1111111111111112</v>
      </c>
      <c r="AQ13" s="241">
        <f>RANK(AP13,$AP$5:$AP$24,1)+AN13</f>
        <v>1.4273504273504274</v>
      </c>
      <c r="AR13" s="243" t="str">
        <f>$AC$13</f>
        <v>きたのフレッシュ</v>
      </c>
      <c r="AS13" s="231">
        <f>RANK(AQ13,$AQ$5:$AQ$24)</f>
        <v>5</v>
      </c>
      <c r="AT13" s="35"/>
    </row>
    <row r="14" spans="1:46" ht="21.95" customHeight="1" x14ac:dyDescent="0.15">
      <c r="A14" s="216"/>
      <c r="B14" s="240">
        <f>IF(C14&gt;E14,1,0)+IF(C15&gt;E15,1,0)+IF(C16&gt;E16,1,0)</f>
        <v>0</v>
      </c>
      <c r="C14" s="27">
        <f>O6</f>
        <v>14</v>
      </c>
      <c r="D14" s="39" t="s">
        <v>34</v>
      </c>
      <c r="E14" s="27">
        <f>M6</f>
        <v>16</v>
      </c>
      <c r="F14" s="240">
        <f>IF(E14&gt;C14,1,0)+IF(E15&gt;C15,1,0)+IF(E16&gt;C16,1,0)</f>
        <v>2</v>
      </c>
      <c r="G14" s="240">
        <f>IF(H14&gt;J14,1,0)+IF(H15&gt;J15,1,0)+IF(H16&gt;J16,1,0)</f>
        <v>1</v>
      </c>
      <c r="H14" s="27">
        <f>O10</f>
        <v>16</v>
      </c>
      <c r="I14" s="39" t="s">
        <v>34</v>
      </c>
      <c r="J14" s="27">
        <f>M10</f>
        <v>17</v>
      </c>
      <c r="K14" s="240">
        <f>IF(J14&gt;H14,1,0)+IF(J15&gt;H15,1,0)+IF(J16&gt;H16,1,0)</f>
        <v>2</v>
      </c>
      <c r="L14" s="237">
        <f>IF(M14&gt;O14,1,0)+IF(M15&gt;O15,1,0)+IF(M16&gt;O16,1,0)</f>
        <v>0</v>
      </c>
      <c r="M14" s="25"/>
      <c r="N14" s="38" t="s">
        <v>34</v>
      </c>
      <c r="O14" s="25"/>
      <c r="P14" s="237">
        <f>IF(O14&gt;M14,1,0)+IF(O15&gt;M15,1,0)+IF(O16&gt;M16,1,0)</f>
        <v>0</v>
      </c>
      <c r="Q14" s="238">
        <f>IF(R14&gt;T14,1,0)+IF(R15&gt;T15,1,0)+IF(R16&gt;T16,1,0)</f>
        <v>0</v>
      </c>
      <c r="R14" s="20">
        <v>8</v>
      </c>
      <c r="S14" s="37" t="s">
        <v>34</v>
      </c>
      <c r="T14" s="20">
        <v>15</v>
      </c>
      <c r="U14" s="238">
        <f>IF(T14&gt;R14,1,0)+IF(T15&gt;R15,1,0)+IF(T16&gt;R16,1,0)</f>
        <v>2</v>
      </c>
      <c r="V14" s="238">
        <f>IF(W14&gt;Y14,1,0)+IF(W15&gt;Y15,1,0)+IF(W16&gt;Y16,1,0)</f>
        <v>0</v>
      </c>
      <c r="W14" s="20">
        <v>12</v>
      </c>
      <c r="X14" s="37" t="s">
        <v>34</v>
      </c>
      <c r="Y14" s="20">
        <v>15</v>
      </c>
      <c r="Z14" s="239">
        <f>IF(Y14&gt;W14,1,0)+IF(Y15&gt;W15,1,0)+IF(Y16&gt;W16,1,0)</f>
        <v>2</v>
      </c>
      <c r="AC14" s="216"/>
      <c r="AD14" s="211"/>
      <c r="AE14" s="211"/>
      <c r="AF14" s="217"/>
      <c r="AG14" s="211"/>
      <c r="AH14" s="211"/>
      <c r="AI14" s="211"/>
      <c r="AJ14" s="217"/>
      <c r="AK14" s="211"/>
      <c r="AL14" s="211"/>
      <c r="AM14" s="211"/>
      <c r="AN14" s="217"/>
      <c r="AO14" s="211"/>
      <c r="AP14" s="211"/>
      <c r="AQ14" s="242"/>
      <c r="AR14" s="243"/>
      <c r="AS14" s="231"/>
      <c r="AT14" s="35"/>
    </row>
    <row r="15" spans="1:46" ht="21.95" customHeight="1" x14ac:dyDescent="0.15">
      <c r="A15" s="216"/>
      <c r="B15" s="240"/>
      <c r="C15" s="27">
        <f>O7</f>
        <v>11</v>
      </c>
      <c r="D15" s="39" t="s">
        <v>34</v>
      </c>
      <c r="E15" s="27">
        <f>M7</f>
        <v>15</v>
      </c>
      <c r="F15" s="240"/>
      <c r="G15" s="240"/>
      <c r="H15" s="27">
        <f>O11</f>
        <v>15</v>
      </c>
      <c r="I15" s="39" t="s">
        <v>34</v>
      </c>
      <c r="J15" s="27">
        <f>M11</f>
        <v>11</v>
      </c>
      <c r="K15" s="240"/>
      <c r="L15" s="237"/>
      <c r="M15" s="25"/>
      <c r="N15" s="38" t="s">
        <v>34</v>
      </c>
      <c r="O15" s="25"/>
      <c r="P15" s="237"/>
      <c r="Q15" s="238"/>
      <c r="R15" s="20">
        <v>6</v>
      </c>
      <c r="S15" s="37" t="s">
        <v>34</v>
      </c>
      <c r="T15" s="20">
        <v>15</v>
      </c>
      <c r="U15" s="238"/>
      <c r="V15" s="238"/>
      <c r="W15" s="20">
        <v>7</v>
      </c>
      <c r="X15" s="37" t="s">
        <v>34</v>
      </c>
      <c r="Y15" s="20">
        <v>15</v>
      </c>
      <c r="Z15" s="239"/>
      <c r="AC15" s="216"/>
      <c r="AD15" s="211"/>
      <c r="AE15" s="211"/>
      <c r="AF15" s="217"/>
      <c r="AG15" s="211"/>
      <c r="AH15" s="211"/>
      <c r="AI15" s="211"/>
      <c r="AJ15" s="217"/>
      <c r="AK15" s="211"/>
      <c r="AL15" s="211"/>
      <c r="AM15" s="211"/>
      <c r="AN15" s="217"/>
      <c r="AO15" s="211"/>
      <c r="AP15" s="211"/>
      <c r="AQ15" s="242"/>
      <c r="AR15" s="243"/>
      <c r="AS15" s="231"/>
      <c r="AT15" s="35"/>
    </row>
    <row r="16" spans="1:46" ht="21.95" customHeight="1" x14ac:dyDescent="0.15">
      <c r="A16" s="216"/>
      <c r="B16" s="240"/>
      <c r="C16" s="27">
        <f>O8</f>
        <v>0</v>
      </c>
      <c r="D16" s="39" t="s">
        <v>34</v>
      </c>
      <c r="E16" s="27">
        <f>M8</f>
        <v>0</v>
      </c>
      <c r="F16" s="240"/>
      <c r="G16" s="240"/>
      <c r="H16" s="27">
        <f>O12</f>
        <v>11</v>
      </c>
      <c r="I16" s="39" t="s">
        <v>34</v>
      </c>
      <c r="J16" s="27">
        <f>M12</f>
        <v>15</v>
      </c>
      <c r="K16" s="240"/>
      <c r="L16" s="237"/>
      <c r="M16" s="25"/>
      <c r="N16" s="38" t="s">
        <v>34</v>
      </c>
      <c r="O16" s="25"/>
      <c r="P16" s="237"/>
      <c r="Q16" s="238"/>
      <c r="R16" s="20"/>
      <c r="S16" s="37" t="s">
        <v>34</v>
      </c>
      <c r="T16" s="20"/>
      <c r="U16" s="238"/>
      <c r="V16" s="238"/>
      <c r="W16" s="20"/>
      <c r="X16" s="37" t="s">
        <v>34</v>
      </c>
      <c r="Y16" s="20"/>
      <c r="Z16" s="239"/>
      <c r="AC16" s="216"/>
      <c r="AD16" s="211"/>
      <c r="AE16" s="211"/>
      <c r="AF16" s="217"/>
      <c r="AG16" s="211"/>
      <c r="AH16" s="211"/>
      <c r="AI16" s="211"/>
      <c r="AJ16" s="217"/>
      <c r="AK16" s="211"/>
      <c r="AL16" s="211"/>
      <c r="AM16" s="211"/>
      <c r="AN16" s="217"/>
      <c r="AO16" s="211"/>
      <c r="AP16" s="211"/>
      <c r="AQ16" s="242"/>
      <c r="AR16" s="243"/>
      <c r="AS16" s="231"/>
      <c r="AT16" s="35"/>
    </row>
    <row r="17" spans="1:46" ht="21.95" customHeight="1" x14ac:dyDescent="0.15">
      <c r="A17" s="216" t="str">
        <f>Q3</f>
        <v>虹 B</v>
      </c>
      <c r="B17" s="233">
        <f>Q5</f>
        <v>7</v>
      </c>
      <c r="C17" s="233"/>
      <c r="D17" s="233"/>
      <c r="E17" s="233"/>
      <c r="F17" s="233"/>
      <c r="G17" s="233">
        <f>Q9</f>
        <v>5</v>
      </c>
      <c r="H17" s="233"/>
      <c r="I17" s="233"/>
      <c r="J17" s="233"/>
      <c r="K17" s="233"/>
      <c r="L17" s="233">
        <f>Q13</f>
        <v>9</v>
      </c>
      <c r="M17" s="233"/>
      <c r="N17" s="233"/>
      <c r="O17" s="233"/>
      <c r="P17" s="233"/>
      <c r="Q17" s="234"/>
      <c r="R17" s="234"/>
      <c r="S17" s="234"/>
      <c r="T17" s="234"/>
      <c r="U17" s="234"/>
      <c r="V17" s="235">
        <v>3</v>
      </c>
      <c r="W17" s="235"/>
      <c r="X17" s="235"/>
      <c r="Y17" s="235"/>
      <c r="Z17" s="236"/>
      <c r="AC17" s="216" t="str">
        <f>A17</f>
        <v>虹 B</v>
      </c>
      <c r="AD17" s="211">
        <f>IF(B18&gt;F18,1,0)+IF(G18&gt;K18,1,0)+IF(L18&gt;P18,1,0)+IF(Q18&gt;U18,1,0)+IF(V18&gt;Z18,1,0)</f>
        <v>4</v>
      </c>
      <c r="AE17" s="211">
        <f>IF(F18&gt;B18,1,0)+IF(K18&gt;G18,1,0)+IF(P18&gt;L18,1,0)+IF(U18&gt;Q18,1,0)+IF(Z18&gt;V18,1,0)</f>
        <v>0</v>
      </c>
      <c r="AF17" s="217">
        <f>SUM(AD17/(AD17+AE17))</f>
        <v>1</v>
      </c>
      <c r="AG17" s="211">
        <f>RANK(AF17,$AF$5:$AF$24,0)</f>
        <v>1</v>
      </c>
      <c r="AH17" s="211">
        <f>SUM(B18+G18+L18+Q18+V18)</f>
        <v>8</v>
      </c>
      <c r="AI17" s="211">
        <f>SUM(F18+K18+P18+U18+Z18)</f>
        <v>0</v>
      </c>
      <c r="AJ17" s="217">
        <f>SUM(AH17/(AH17+AI17))</f>
        <v>1</v>
      </c>
      <c r="AK17" s="211">
        <f>RANK(AJ17,$AJ$5:$AJ$24,0)</f>
        <v>1</v>
      </c>
      <c r="AL17" s="211">
        <f>SUM(C18+C19+C20+H18+H19+H20+M18+M19+M20+R18+R19+R20+W18+W19+W20)</f>
        <v>120</v>
      </c>
      <c r="AM17" s="211">
        <f>SUM(E18+E19+E20+J18+J19+J20+O18+O19+O20+T18+T19+T20+Y18+Y19+Y20)</f>
        <v>70</v>
      </c>
      <c r="AN17" s="217">
        <f>SUM(AL17/(AL17+AM17))</f>
        <v>0.63157894736842102</v>
      </c>
      <c r="AO17" s="211">
        <f>RANK(AN17,$AN$5:$AN$24,0)</f>
        <v>1</v>
      </c>
      <c r="AP17" s="217">
        <f>RANK(AF17,$AF$5:$AF$24,1)+AJ17</f>
        <v>6</v>
      </c>
      <c r="AQ17" s="217">
        <f>RANK(AP17,$AP$5:$AP$24,1)+AN17</f>
        <v>5.6315789473684212</v>
      </c>
      <c r="AR17" s="181" t="str">
        <f>$AC$17</f>
        <v>虹 B</v>
      </c>
      <c r="AS17" s="231">
        <f>RANK(AQ17,$AQ$5:$AQ$24)</f>
        <v>1</v>
      </c>
      <c r="AT17" s="35"/>
    </row>
    <row r="18" spans="1:46" ht="21.95" customHeight="1" x14ac:dyDescent="0.15">
      <c r="A18" s="216"/>
      <c r="B18" s="240">
        <f>IF(C18&gt;E18,1,0)+IF(C19&gt;E19,1,0)+IF(C20&gt;E20,1,0)</f>
        <v>2</v>
      </c>
      <c r="C18" s="27">
        <f>T6</f>
        <v>15</v>
      </c>
      <c r="D18" s="39" t="s">
        <v>34</v>
      </c>
      <c r="E18" s="27">
        <f>R6</f>
        <v>9</v>
      </c>
      <c r="F18" s="240">
        <f>IF(E18&gt;C18,1,0)+IF(E19&gt;C19,1,0)+IF(E20&gt;C20,1,0)</f>
        <v>0</v>
      </c>
      <c r="G18" s="240">
        <f>IF(H18&gt;J18,1,0)+IF(H19&gt;J19,1,0)+IF(H20&gt;J20,1,0)</f>
        <v>2</v>
      </c>
      <c r="H18" s="27">
        <f>T10</f>
        <v>15</v>
      </c>
      <c r="I18" s="39" t="s">
        <v>34</v>
      </c>
      <c r="J18" s="27">
        <f>R10</f>
        <v>9</v>
      </c>
      <c r="K18" s="240">
        <f>IF(J18&gt;H18,1,0)+IF(J19&gt;H19,1,0)+IF(J20&gt;H20,1,0)</f>
        <v>0</v>
      </c>
      <c r="L18" s="240">
        <f>IF(M18&gt;O18,1,0)+IF(M19&gt;O19,1,0)+IF(M20&gt;O20,1,0)</f>
        <v>2</v>
      </c>
      <c r="M18" s="27">
        <f>T14</f>
        <v>15</v>
      </c>
      <c r="N18" s="39" t="s">
        <v>34</v>
      </c>
      <c r="O18" s="27">
        <f>R14</f>
        <v>8</v>
      </c>
      <c r="P18" s="240">
        <f>IF(O18&gt;M18,1,0)+IF(O19&gt;M19,1,0)+IF(O20&gt;M20,1,0)</f>
        <v>0</v>
      </c>
      <c r="Q18" s="237">
        <f>IF(R18&gt;T18,1,0)+IF(R19&gt;T19,1,0)+IF(R20&gt;T20,1,0)</f>
        <v>0</v>
      </c>
      <c r="R18" s="25"/>
      <c r="S18" s="38" t="s">
        <v>34</v>
      </c>
      <c r="T18" s="25"/>
      <c r="U18" s="237">
        <f>IF(T18&gt;R18,1,0)+IF(T19&gt;R19,1,0)+IF(T20&gt;R20,1,0)</f>
        <v>0</v>
      </c>
      <c r="V18" s="238">
        <f>IF(W18&gt;Y18,1,0)+IF(W19&gt;Y19,1,0)+IF(W20&gt;Y20,1,0)</f>
        <v>2</v>
      </c>
      <c r="W18" s="20">
        <v>15</v>
      </c>
      <c r="X18" s="37" t="s">
        <v>34</v>
      </c>
      <c r="Y18" s="20">
        <v>8</v>
      </c>
      <c r="Z18" s="239">
        <f>IF(Y18&gt;W18,1,0)+IF(Y19&gt;W19,1,0)+IF(Y20&gt;W20,1,0)</f>
        <v>0</v>
      </c>
      <c r="AC18" s="216"/>
      <c r="AD18" s="211"/>
      <c r="AE18" s="211"/>
      <c r="AF18" s="217"/>
      <c r="AG18" s="211"/>
      <c r="AH18" s="211"/>
      <c r="AI18" s="211"/>
      <c r="AJ18" s="217"/>
      <c r="AK18" s="211"/>
      <c r="AL18" s="211"/>
      <c r="AM18" s="211"/>
      <c r="AN18" s="217"/>
      <c r="AO18" s="211"/>
      <c r="AP18" s="211"/>
      <c r="AQ18" s="211"/>
      <c r="AR18" s="146"/>
      <c r="AS18" s="231"/>
      <c r="AT18" s="35"/>
    </row>
    <row r="19" spans="1:46" ht="21.75" customHeight="1" x14ac:dyDescent="0.15">
      <c r="A19" s="216"/>
      <c r="B19" s="240"/>
      <c r="C19" s="27">
        <f>T7</f>
        <v>15</v>
      </c>
      <c r="D19" s="39" t="s">
        <v>34</v>
      </c>
      <c r="E19" s="27">
        <f>R7</f>
        <v>9</v>
      </c>
      <c r="F19" s="240"/>
      <c r="G19" s="240"/>
      <c r="H19" s="27">
        <f>T11</f>
        <v>15</v>
      </c>
      <c r="I19" s="39" t="s">
        <v>34</v>
      </c>
      <c r="J19" s="27">
        <f>R11</f>
        <v>10</v>
      </c>
      <c r="K19" s="240"/>
      <c r="L19" s="240"/>
      <c r="M19" s="27">
        <f>T15</f>
        <v>15</v>
      </c>
      <c r="N19" s="39" t="s">
        <v>34</v>
      </c>
      <c r="O19" s="27">
        <f>R15</f>
        <v>6</v>
      </c>
      <c r="P19" s="240"/>
      <c r="Q19" s="237"/>
      <c r="R19" s="25"/>
      <c r="S19" s="38" t="s">
        <v>34</v>
      </c>
      <c r="T19" s="25"/>
      <c r="U19" s="237"/>
      <c r="V19" s="238"/>
      <c r="W19" s="20">
        <v>15</v>
      </c>
      <c r="X19" s="37" t="s">
        <v>34</v>
      </c>
      <c r="Y19" s="20">
        <v>11</v>
      </c>
      <c r="Z19" s="239"/>
      <c r="AC19" s="216"/>
      <c r="AD19" s="211"/>
      <c r="AE19" s="211"/>
      <c r="AF19" s="217"/>
      <c r="AG19" s="211"/>
      <c r="AH19" s="211"/>
      <c r="AI19" s="211"/>
      <c r="AJ19" s="217"/>
      <c r="AK19" s="211"/>
      <c r="AL19" s="211"/>
      <c r="AM19" s="211"/>
      <c r="AN19" s="217"/>
      <c r="AO19" s="211"/>
      <c r="AP19" s="211"/>
      <c r="AQ19" s="211"/>
      <c r="AR19" s="146"/>
      <c r="AS19" s="231"/>
      <c r="AT19" s="35"/>
    </row>
    <row r="20" spans="1:46" ht="21.95" customHeight="1" x14ac:dyDescent="0.15">
      <c r="A20" s="216"/>
      <c r="B20" s="240"/>
      <c r="C20" s="27">
        <f>T8</f>
        <v>0</v>
      </c>
      <c r="D20" s="39" t="s">
        <v>34</v>
      </c>
      <c r="E20" s="27">
        <f>R8</f>
        <v>0</v>
      </c>
      <c r="F20" s="240"/>
      <c r="G20" s="240"/>
      <c r="H20" s="27">
        <f>T12</f>
        <v>0</v>
      </c>
      <c r="I20" s="39" t="s">
        <v>34</v>
      </c>
      <c r="J20" s="27">
        <f>R12</f>
        <v>0</v>
      </c>
      <c r="K20" s="240"/>
      <c r="L20" s="240"/>
      <c r="M20" s="27">
        <f>T16</f>
        <v>0</v>
      </c>
      <c r="N20" s="39" t="s">
        <v>34</v>
      </c>
      <c r="O20" s="27">
        <f>R16</f>
        <v>0</v>
      </c>
      <c r="P20" s="240"/>
      <c r="Q20" s="237"/>
      <c r="R20" s="25"/>
      <c r="S20" s="38" t="s">
        <v>34</v>
      </c>
      <c r="T20" s="25"/>
      <c r="U20" s="237"/>
      <c r="V20" s="238"/>
      <c r="W20" s="20">
        <v>0</v>
      </c>
      <c r="X20" s="37" t="s">
        <v>34</v>
      </c>
      <c r="Y20" s="20"/>
      <c r="Z20" s="239"/>
      <c r="AC20" s="216"/>
      <c r="AD20" s="211"/>
      <c r="AE20" s="211"/>
      <c r="AF20" s="217"/>
      <c r="AG20" s="211"/>
      <c r="AH20" s="211"/>
      <c r="AI20" s="211"/>
      <c r="AJ20" s="217"/>
      <c r="AK20" s="211"/>
      <c r="AL20" s="211"/>
      <c r="AM20" s="211"/>
      <c r="AN20" s="217"/>
      <c r="AO20" s="211"/>
      <c r="AP20" s="211"/>
      <c r="AQ20" s="211"/>
      <c r="AR20" s="147"/>
      <c r="AS20" s="231"/>
      <c r="AT20" s="35"/>
    </row>
    <row r="21" spans="1:46" ht="21.95" customHeight="1" x14ac:dyDescent="0.15">
      <c r="A21" s="216" t="str">
        <f>V3</f>
        <v>ADB 60</v>
      </c>
      <c r="B21" s="233">
        <f>V5</f>
        <v>1</v>
      </c>
      <c r="C21" s="233"/>
      <c r="D21" s="233"/>
      <c r="E21" s="233"/>
      <c r="F21" s="233"/>
      <c r="G21" s="233">
        <f>V9</f>
        <v>8</v>
      </c>
      <c r="H21" s="233"/>
      <c r="I21" s="233"/>
      <c r="J21" s="233"/>
      <c r="K21" s="233"/>
      <c r="L21" s="233">
        <f>V13</f>
        <v>6</v>
      </c>
      <c r="M21" s="233"/>
      <c r="N21" s="233"/>
      <c r="O21" s="233"/>
      <c r="P21" s="233"/>
      <c r="Q21" s="233">
        <f>V17</f>
        <v>3</v>
      </c>
      <c r="R21" s="233"/>
      <c r="S21" s="233"/>
      <c r="T21" s="233"/>
      <c r="U21" s="233"/>
      <c r="V21" s="234"/>
      <c r="W21" s="234"/>
      <c r="X21" s="234"/>
      <c r="Y21" s="234"/>
      <c r="Z21" s="248"/>
      <c r="AC21" s="216" t="str">
        <f>A21</f>
        <v>ADB 60</v>
      </c>
      <c r="AD21" s="211">
        <f>IF(B22&gt;F22,1,0)+IF(G22&gt;K22,1,0)+IF(L22&gt;P22,1,0)+IF(Q22&gt;U22,1,0)+IF(V22&gt;Z22,1,0)</f>
        <v>3</v>
      </c>
      <c r="AE21" s="211">
        <f>IF(F22&gt;B22,1,0)+IF(K22&gt;G22,1,0)+IF(P22&gt;L22,1,0)+IF(U22&gt;Q22,1,0)+IF(Z22&gt;V22,1,0)</f>
        <v>1</v>
      </c>
      <c r="AF21" s="217">
        <f>SUM(AD21/(AD21+AE21))</f>
        <v>0.75</v>
      </c>
      <c r="AG21" s="211">
        <f>RANK(AF21,$AF$5:$AF$24,0)</f>
        <v>2</v>
      </c>
      <c r="AH21" s="211">
        <f>SUM(B22+G22+L22+Q22+V22)</f>
        <v>6</v>
      </c>
      <c r="AI21" s="211">
        <f>SUM(F22+K22+P22+U22+Z22)</f>
        <v>2</v>
      </c>
      <c r="AJ21" s="217">
        <f>SUM(AH21/(AH21+AI21))</f>
        <v>0.75</v>
      </c>
      <c r="AK21" s="211">
        <f>RANK(AJ21,$AJ$5:$AJ$24,0)</f>
        <v>2</v>
      </c>
      <c r="AL21" s="211">
        <f>SUM(C22+C23+C24+H22+H23+H24+M22+M23+M24+R22+R23+R24+W22+W23+W24)</f>
        <v>109</v>
      </c>
      <c r="AM21" s="211">
        <f>SUM(E22+E23+E24+J22+J23+J24+O22+O23+O24+T22+T23+T24+Y22+Y23+Y24)</f>
        <v>87</v>
      </c>
      <c r="AN21" s="217">
        <f>SUM(AL21/(AL21+AM21))</f>
        <v>0.55612244897959184</v>
      </c>
      <c r="AO21" s="211">
        <f>RANK(AN21,$AN$5:$AN$24,0)</f>
        <v>2</v>
      </c>
      <c r="AP21" s="217">
        <f>RANK(AF21,$AF$5:$AF$24,1)+AJ21</f>
        <v>4.75</v>
      </c>
      <c r="AQ21" s="217">
        <f>RANK(AP21,$AP$5:$AP$24,1)+AN21</f>
        <v>4.5561224489795915</v>
      </c>
      <c r="AR21" s="181" t="str">
        <f>$AC$21</f>
        <v>ADB 60</v>
      </c>
      <c r="AS21" s="231">
        <f>RANK(AQ21,$AQ$5:$AQ$24)</f>
        <v>2</v>
      </c>
      <c r="AT21" s="35"/>
    </row>
    <row r="22" spans="1:46" ht="21.95" customHeight="1" x14ac:dyDescent="0.15">
      <c r="A22" s="216"/>
      <c r="B22" s="240">
        <f>IF(C22&gt;E22,1,0)+IF(C23&gt;E23,1,0)+IF(C24&gt;E24,1,0)</f>
        <v>2</v>
      </c>
      <c r="C22" s="27">
        <f>Y6</f>
        <v>15</v>
      </c>
      <c r="D22" s="39" t="s">
        <v>34</v>
      </c>
      <c r="E22" s="27">
        <f>W6</f>
        <v>5</v>
      </c>
      <c r="F22" s="240">
        <f>IF(E22&gt;C22,1,0)+IF(E23&gt;C23,1,0)+IF(E24&gt;C24,1,0)</f>
        <v>0</v>
      </c>
      <c r="G22" s="240">
        <f>IF(H22&gt;J22,1,0)+IF(H23&gt;J23,1,0)+IF(H24&gt;J24,1,0)</f>
        <v>2</v>
      </c>
      <c r="H22" s="27">
        <f>Y10</f>
        <v>15</v>
      </c>
      <c r="I22" s="39" t="s">
        <v>34</v>
      </c>
      <c r="J22" s="27">
        <f>W10</f>
        <v>14</v>
      </c>
      <c r="K22" s="240">
        <f>IF(J22&gt;H22,1,0)+IF(J23&gt;H23,1,0)+IF(J24&gt;H24,1,0)</f>
        <v>0</v>
      </c>
      <c r="L22" s="240">
        <f>IF(M22&gt;O22,1,0)+IF(M23&gt;O23,1,0)+IF(M24&gt;O24,1,0)</f>
        <v>2</v>
      </c>
      <c r="M22" s="27">
        <f>Y14</f>
        <v>15</v>
      </c>
      <c r="N22" s="39" t="s">
        <v>34</v>
      </c>
      <c r="O22" s="27">
        <f>W14</f>
        <v>12</v>
      </c>
      <c r="P22" s="240">
        <f>IF(O22&gt;M22,1,0)+IF(O23&gt;M23,1,0)+IF(O24&gt;M24,1,0)</f>
        <v>0</v>
      </c>
      <c r="Q22" s="240">
        <f>IF(R22&gt;T22,1,0)+IF(R23&gt;T23,1,0)+IF(R24&gt;T24,1,0)</f>
        <v>0</v>
      </c>
      <c r="R22" s="27">
        <f>Y18</f>
        <v>8</v>
      </c>
      <c r="S22" s="39" t="s">
        <v>34</v>
      </c>
      <c r="T22" s="27">
        <f>W18</f>
        <v>15</v>
      </c>
      <c r="U22" s="240">
        <f>IF(T22&gt;R22,1,0)+IF(T23&gt;R23,1,0)+IF(T24&gt;R24,1,0)</f>
        <v>2</v>
      </c>
      <c r="V22" s="237">
        <f>IF(W22&gt;Y22,1,0)+IF(W23&gt;Y23,1,0)+IF(W24&gt;Y24,1,0)</f>
        <v>0</v>
      </c>
      <c r="W22" s="25"/>
      <c r="X22" s="38" t="s">
        <v>34</v>
      </c>
      <c r="Y22" s="25"/>
      <c r="Z22" s="246">
        <f>IF(Y22&gt;W22,1,0)+IF(Y23&gt;W23,1,0)+IF(Y24&gt;W24,1,0)</f>
        <v>0</v>
      </c>
      <c r="AC22" s="216"/>
      <c r="AD22" s="211"/>
      <c r="AE22" s="211"/>
      <c r="AF22" s="217"/>
      <c r="AG22" s="211"/>
      <c r="AH22" s="211"/>
      <c r="AI22" s="211"/>
      <c r="AJ22" s="217"/>
      <c r="AK22" s="211"/>
      <c r="AL22" s="211"/>
      <c r="AM22" s="211"/>
      <c r="AN22" s="217"/>
      <c r="AO22" s="211"/>
      <c r="AP22" s="211"/>
      <c r="AQ22" s="211"/>
      <c r="AR22" s="146"/>
      <c r="AS22" s="231"/>
      <c r="AT22" s="35"/>
    </row>
    <row r="23" spans="1:46" ht="21.95" customHeight="1" x14ac:dyDescent="0.15">
      <c r="A23" s="216"/>
      <c r="B23" s="240"/>
      <c r="C23" s="27">
        <f>Y7</f>
        <v>15</v>
      </c>
      <c r="D23" s="39" t="s">
        <v>34</v>
      </c>
      <c r="E23" s="27">
        <f>W7</f>
        <v>7</v>
      </c>
      <c r="F23" s="240"/>
      <c r="G23" s="240"/>
      <c r="H23" s="27">
        <f>Y11</f>
        <v>15</v>
      </c>
      <c r="I23" s="39" t="s">
        <v>34</v>
      </c>
      <c r="J23" s="27">
        <f>W11</f>
        <v>12</v>
      </c>
      <c r="K23" s="240"/>
      <c r="L23" s="240"/>
      <c r="M23" s="27">
        <f>Y15</f>
        <v>15</v>
      </c>
      <c r="N23" s="39" t="s">
        <v>34</v>
      </c>
      <c r="O23" s="27">
        <f>W15</f>
        <v>7</v>
      </c>
      <c r="P23" s="240"/>
      <c r="Q23" s="240"/>
      <c r="R23" s="27">
        <f>Y19</f>
        <v>11</v>
      </c>
      <c r="S23" s="39" t="s">
        <v>34</v>
      </c>
      <c r="T23" s="27">
        <f>W19</f>
        <v>15</v>
      </c>
      <c r="U23" s="240"/>
      <c r="V23" s="237"/>
      <c r="W23" s="25"/>
      <c r="X23" s="38" t="s">
        <v>34</v>
      </c>
      <c r="Y23" s="25"/>
      <c r="Z23" s="246"/>
      <c r="AC23" s="216"/>
      <c r="AD23" s="211"/>
      <c r="AE23" s="211"/>
      <c r="AF23" s="217"/>
      <c r="AG23" s="211"/>
      <c r="AH23" s="211"/>
      <c r="AI23" s="211"/>
      <c r="AJ23" s="217"/>
      <c r="AK23" s="211"/>
      <c r="AL23" s="211"/>
      <c r="AM23" s="211"/>
      <c r="AN23" s="217"/>
      <c r="AO23" s="211"/>
      <c r="AP23" s="211"/>
      <c r="AQ23" s="211"/>
      <c r="AR23" s="146"/>
      <c r="AS23" s="231"/>
      <c r="AT23" s="35"/>
    </row>
    <row r="24" spans="1:46" ht="21.95" customHeight="1" thickBot="1" x14ac:dyDescent="0.2">
      <c r="A24" s="249"/>
      <c r="B24" s="244"/>
      <c r="C24" s="31">
        <f>Y8</f>
        <v>0</v>
      </c>
      <c r="D24" s="40" t="s">
        <v>34</v>
      </c>
      <c r="E24" s="31">
        <f>W8</f>
        <v>0</v>
      </c>
      <c r="F24" s="244"/>
      <c r="G24" s="244"/>
      <c r="H24" s="31">
        <f>Y12</f>
        <v>0</v>
      </c>
      <c r="I24" s="40" t="s">
        <v>34</v>
      </c>
      <c r="J24" s="31">
        <f>W12</f>
        <v>0</v>
      </c>
      <c r="K24" s="244"/>
      <c r="L24" s="244"/>
      <c r="M24" s="31">
        <f>Y16</f>
        <v>0</v>
      </c>
      <c r="N24" s="40" t="s">
        <v>34</v>
      </c>
      <c r="O24" s="31">
        <f>W16</f>
        <v>0</v>
      </c>
      <c r="P24" s="244"/>
      <c r="Q24" s="244"/>
      <c r="R24" s="31">
        <f>Y20</f>
        <v>0</v>
      </c>
      <c r="S24" s="40" t="s">
        <v>34</v>
      </c>
      <c r="T24" s="31">
        <f>W20</f>
        <v>0</v>
      </c>
      <c r="U24" s="244"/>
      <c r="V24" s="245"/>
      <c r="W24" s="33"/>
      <c r="X24" s="41" t="s">
        <v>34</v>
      </c>
      <c r="Y24" s="33"/>
      <c r="Z24" s="247"/>
      <c r="AC24" s="249"/>
      <c r="AD24" s="250"/>
      <c r="AE24" s="250"/>
      <c r="AF24" s="251"/>
      <c r="AG24" s="250"/>
      <c r="AH24" s="250"/>
      <c r="AI24" s="250"/>
      <c r="AJ24" s="251"/>
      <c r="AK24" s="250"/>
      <c r="AL24" s="250"/>
      <c r="AM24" s="250"/>
      <c r="AN24" s="251"/>
      <c r="AO24" s="250"/>
      <c r="AP24" s="250"/>
      <c r="AQ24" s="250"/>
      <c r="AR24" s="207"/>
      <c r="AS24" s="252"/>
      <c r="AT24" s="35"/>
    </row>
    <row r="25" spans="1:46" ht="24.95" customHeight="1" x14ac:dyDescent="0.2">
      <c r="A25" s="218"/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C25" s="218">
        <f>A25</f>
        <v>0</v>
      </c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</row>
  </sheetData>
  <sheetProtection sheet="1" objects="1" scenarios="1"/>
  <mergeCells count="188">
    <mergeCell ref="A25:Z25"/>
    <mergeCell ref="AC25:AS25"/>
    <mergeCell ref="B22:B24"/>
    <mergeCell ref="F22:F24"/>
    <mergeCell ref="G22:G24"/>
    <mergeCell ref="K22:K24"/>
    <mergeCell ref="L22:L24"/>
    <mergeCell ref="P22:P24"/>
    <mergeCell ref="AN21:AN24"/>
    <mergeCell ref="AO21:AO24"/>
    <mergeCell ref="AP21:AP24"/>
    <mergeCell ref="AQ21:AQ24"/>
    <mergeCell ref="AR21:AR24"/>
    <mergeCell ref="AS21:AS24"/>
    <mergeCell ref="AH21:AH24"/>
    <mergeCell ref="AI21:AI24"/>
    <mergeCell ref="AJ21:AJ24"/>
    <mergeCell ref="AK21:AK24"/>
    <mergeCell ref="AL21:AL24"/>
    <mergeCell ref="AM21:AM24"/>
    <mergeCell ref="A21:A24"/>
    <mergeCell ref="B21:F21"/>
    <mergeCell ref="G21:K21"/>
    <mergeCell ref="L21:P21"/>
    <mergeCell ref="Q22:Q24"/>
    <mergeCell ref="U22:U24"/>
    <mergeCell ref="V22:V24"/>
    <mergeCell ref="Z22:Z24"/>
    <mergeCell ref="Q21:U21"/>
    <mergeCell ref="AO17:AO20"/>
    <mergeCell ref="AP17:AP20"/>
    <mergeCell ref="AQ17:AQ20"/>
    <mergeCell ref="AR17:AR20"/>
    <mergeCell ref="V21:Z21"/>
    <mergeCell ref="AC21:AC24"/>
    <mergeCell ref="AD21:AD24"/>
    <mergeCell ref="AE21:AE24"/>
    <mergeCell ref="AF21:AF24"/>
    <mergeCell ref="AG21:AG24"/>
    <mergeCell ref="AS17:AS20"/>
    <mergeCell ref="B18:B20"/>
    <mergeCell ref="F18:F20"/>
    <mergeCell ref="G18:G20"/>
    <mergeCell ref="K18:K20"/>
    <mergeCell ref="L18:L20"/>
    <mergeCell ref="AI17:AI20"/>
    <mergeCell ref="AJ17:AJ20"/>
    <mergeCell ref="AK17:AK20"/>
    <mergeCell ref="AL17:AL20"/>
    <mergeCell ref="AM17:AM20"/>
    <mergeCell ref="AN17:AN20"/>
    <mergeCell ref="AC17:AC20"/>
    <mergeCell ref="AD17:AD20"/>
    <mergeCell ref="AE17:AE20"/>
    <mergeCell ref="AF17:AF20"/>
    <mergeCell ref="AG17:AG20"/>
    <mergeCell ref="AH17:AH20"/>
    <mergeCell ref="P18:P20"/>
    <mergeCell ref="Q18:Q20"/>
    <mergeCell ref="U18:U20"/>
    <mergeCell ref="V18:V20"/>
    <mergeCell ref="Z18:Z20"/>
    <mergeCell ref="A17:A20"/>
    <mergeCell ref="B17:F17"/>
    <mergeCell ref="G17:K17"/>
    <mergeCell ref="L17:P17"/>
    <mergeCell ref="Q17:U17"/>
    <mergeCell ref="V17:Z17"/>
    <mergeCell ref="B14:B16"/>
    <mergeCell ref="F14:F16"/>
    <mergeCell ref="G14:G16"/>
    <mergeCell ref="K14:K16"/>
    <mergeCell ref="L14:L16"/>
    <mergeCell ref="P14:P16"/>
    <mergeCell ref="A13:A16"/>
    <mergeCell ref="B13:F13"/>
    <mergeCell ref="G13:K13"/>
    <mergeCell ref="V13:Z13"/>
    <mergeCell ref="AN13:AN16"/>
    <mergeCell ref="AO13:AO16"/>
    <mergeCell ref="AP13:AP16"/>
    <mergeCell ref="AQ13:AQ16"/>
    <mergeCell ref="AR13:AR16"/>
    <mergeCell ref="AS13:AS16"/>
    <mergeCell ref="AH13:AH16"/>
    <mergeCell ref="AI13:AI16"/>
    <mergeCell ref="AJ13:AJ16"/>
    <mergeCell ref="AK13:AK16"/>
    <mergeCell ref="AL13:AL16"/>
    <mergeCell ref="AM13:AM16"/>
    <mergeCell ref="AC13:AC16"/>
    <mergeCell ref="AD13:AD16"/>
    <mergeCell ref="AE13:AE16"/>
    <mergeCell ref="AF13:AF16"/>
    <mergeCell ref="AG13:AG16"/>
    <mergeCell ref="P10:P12"/>
    <mergeCell ref="Q10:Q12"/>
    <mergeCell ref="U10:U12"/>
    <mergeCell ref="V10:V12"/>
    <mergeCell ref="Z10:Z12"/>
    <mergeCell ref="L13:P13"/>
    <mergeCell ref="Q13:U13"/>
    <mergeCell ref="Q14:Q16"/>
    <mergeCell ref="U14:U16"/>
    <mergeCell ref="V14:V16"/>
    <mergeCell ref="Z14:Z16"/>
    <mergeCell ref="AO9:AO12"/>
    <mergeCell ref="AP9:AP12"/>
    <mergeCell ref="AQ9:AQ12"/>
    <mergeCell ref="AR9:AR12"/>
    <mergeCell ref="AS9:AS12"/>
    <mergeCell ref="B10:B12"/>
    <mergeCell ref="F10:F12"/>
    <mergeCell ref="G10:G12"/>
    <mergeCell ref="K10:K12"/>
    <mergeCell ref="L10:L12"/>
    <mergeCell ref="AI9:AI12"/>
    <mergeCell ref="AJ9:AJ12"/>
    <mergeCell ref="AK9:AK12"/>
    <mergeCell ref="AL9:AL12"/>
    <mergeCell ref="AM9:AM12"/>
    <mergeCell ref="AN9:AN12"/>
    <mergeCell ref="AC9:AC12"/>
    <mergeCell ref="AD9:AD12"/>
    <mergeCell ref="AE9:AE12"/>
    <mergeCell ref="AF9:AF12"/>
    <mergeCell ref="AG9:AG12"/>
    <mergeCell ref="AH9:AH12"/>
    <mergeCell ref="A9:A12"/>
    <mergeCell ref="B9:F9"/>
    <mergeCell ref="G9:K9"/>
    <mergeCell ref="L9:P9"/>
    <mergeCell ref="Q9:U9"/>
    <mergeCell ref="V9:Z9"/>
    <mergeCell ref="B6:B8"/>
    <mergeCell ref="F6:F8"/>
    <mergeCell ref="G6:G8"/>
    <mergeCell ref="K6:K8"/>
    <mergeCell ref="L6:L8"/>
    <mergeCell ref="P6:P8"/>
    <mergeCell ref="A5:A8"/>
    <mergeCell ref="B5:F5"/>
    <mergeCell ref="G5:K5"/>
    <mergeCell ref="L5:P5"/>
    <mergeCell ref="Q5:U5"/>
    <mergeCell ref="Q6:Q8"/>
    <mergeCell ref="U6:U8"/>
    <mergeCell ref="V5:Z5"/>
    <mergeCell ref="V6:V8"/>
    <mergeCell ref="Z6:Z8"/>
    <mergeCell ref="AN5:AN8"/>
    <mergeCell ref="A1:Z1"/>
    <mergeCell ref="AC1:AS1"/>
    <mergeCell ref="A2:Z2"/>
    <mergeCell ref="AC2:AS2"/>
    <mergeCell ref="A3:A4"/>
    <mergeCell ref="B3:F4"/>
    <mergeCell ref="G3:K4"/>
    <mergeCell ref="L3:P4"/>
    <mergeCell ref="Q3:U4"/>
    <mergeCell ref="V3:Z4"/>
    <mergeCell ref="AR3:AR4"/>
    <mergeCell ref="AS3:AS4"/>
    <mergeCell ref="AK3:AK4"/>
    <mergeCell ref="AL3:AN3"/>
    <mergeCell ref="AO3:AO4"/>
    <mergeCell ref="AP3:AP4"/>
    <mergeCell ref="AO5:AO8"/>
    <mergeCell ref="AP5:AP8"/>
    <mergeCell ref="AQ5:AQ8"/>
    <mergeCell ref="AR5:AR8"/>
    <mergeCell ref="AS5:AS8"/>
    <mergeCell ref="AQ3:AQ4"/>
    <mergeCell ref="AC3:AC4"/>
    <mergeCell ref="AK5:AK8"/>
    <mergeCell ref="AL5:AL8"/>
    <mergeCell ref="AM5:AM8"/>
    <mergeCell ref="AD3:AF3"/>
    <mergeCell ref="AG3:AG4"/>
    <mergeCell ref="AH3:AJ3"/>
    <mergeCell ref="AC5:AC8"/>
    <mergeCell ref="AD5:AD8"/>
    <mergeCell ref="AE5:AE8"/>
    <mergeCell ref="AF5:AF8"/>
    <mergeCell ref="AG5:AG8"/>
    <mergeCell ref="AH5:AH8"/>
    <mergeCell ref="AI5:AI8"/>
    <mergeCell ref="AJ5:AJ8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X29"/>
  <sheetViews>
    <sheetView zoomScale="70" zoomScaleNormal="70" workbookViewId="0">
      <selection activeCell="AB20" sqref="AB18:AD20"/>
    </sheetView>
  </sheetViews>
  <sheetFormatPr defaultRowHeight="13.5" x14ac:dyDescent="0.15"/>
  <cols>
    <col min="1" max="1" width="15.625" style="14" customWidth="1"/>
    <col min="2" max="32" width="3.875" style="14" customWidth="1"/>
    <col min="33" max="33" width="3.75" style="14" customWidth="1"/>
    <col min="34" max="34" width="15.625" style="14" customWidth="1"/>
    <col min="35" max="36" width="5.625" style="14" customWidth="1"/>
    <col min="37" max="38" width="8.625" style="14" customWidth="1"/>
    <col min="39" max="40" width="5.625" style="14" customWidth="1"/>
    <col min="41" max="42" width="8.625" style="14" customWidth="1"/>
    <col min="43" max="44" width="5.625" style="14" customWidth="1"/>
    <col min="45" max="45" width="9.625" style="14" customWidth="1"/>
    <col min="46" max="48" width="8.625" style="14" customWidth="1"/>
    <col min="49" max="49" width="15.75" style="14" customWidth="1"/>
    <col min="50" max="50" width="9.625" style="14" customWidth="1"/>
    <col min="51" max="16384" width="9" style="14"/>
  </cols>
  <sheetData>
    <row r="1" spans="1:50" ht="24.95" customHeight="1" x14ac:dyDescent="0.2">
      <c r="A1" s="90" t="s">
        <v>135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H1" s="90" t="str">
        <f>A1</f>
        <v>レディース18歳の部</v>
      </c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</row>
    <row r="2" spans="1:50" ht="24.95" customHeight="1" thickBot="1" x14ac:dyDescent="0.25">
      <c r="A2" s="91" t="s">
        <v>136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15"/>
      <c r="AG2" s="15"/>
      <c r="AH2" s="91" t="str">
        <f>A2</f>
        <v>　Ａグループ</v>
      </c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1:50" ht="24.95" customHeight="1" x14ac:dyDescent="0.15">
      <c r="A3" s="92" t="s">
        <v>137</v>
      </c>
      <c r="B3" s="94" t="s">
        <v>138</v>
      </c>
      <c r="C3" s="95"/>
      <c r="D3" s="95"/>
      <c r="E3" s="95"/>
      <c r="F3" s="96"/>
      <c r="G3" s="100" t="s">
        <v>139</v>
      </c>
      <c r="H3" s="95"/>
      <c r="I3" s="95"/>
      <c r="J3" s="95"/>
      <c r="K3" s="96"/>
      <c r="L3" s="100" t="s">
        <v>140</v>
      </c>
      <c r="M3" s="95"/>
      <c r="N3" s="95"/>
      <c r="O3" s="95"/>
      <c r="P3" s="96"/>
      <c r="Q3" s="100" t="s">
        <v>141</v>
      </c>
      <c r="R3" s="95"/>
      <c r="S3" s="95"/>
      <c r="T3" s="95"/>
      <c r="U3" s="96"/>
      <c r="V3" s="100" t="s">
        <v>142</v>
      </c>
      <c r="W3" s="95"/>
      <c r="X3" s="95"/>
      <c r="Y3" s="95"/>
      <c r="Z3" s="96"/>
      <c r="AA3" s="100" t="s">
        <v>143</v>
      </c>
      <c r="AB3" s="95"/>
      <c r="AC3" s="95"/>
      <c r="AD3" s="95"/>
      <c r="AE3" s="113"/>
      <c r="AF3" s="16"/>
      <c r="AG3" s="16"/>
      <c r="AH3" s="115"/>
      <c r="AI3" s="117" t="s">
        <v>12</v>
      </c>
      <c r="AJ3" s="103"/>
      <c r="AK3" s="104"/>
      <c r="AL3" s="105" t="s">
        <v>13</v>
      </c>
      <c r="AM3" s="102" t="s">
        <v>14</v>
      </c>
      <c r="AN3" s="103"/>
      <c r="AO3" s="104"/>
      <c r="AP3" s="105" t="s">
        <v>13</v>
      </c>
      <c r="AQ3" s="102" t="s">
        <v>15</v>
      </c>
      <c r="AR3" s="103"/>
      <c r="AS3" s="104"/>
      <c r="AT3" s="105" t="s">
        <v>16</v>
      </c>
      <c r="AU3" s="107" t="s">
        <v>17</v>
      </c>
      <c r="AV3" s="107" t="s">
        <v>18</v>
      </c>
      <c r="AW3" s="109" t="s">
        <v>19</v>
      </c>
      <c r="AX3" s="111" t="s">
        <v>20</v>
      </c>
    </row>
    <row r="4" spans="1:50" ht="24.95" customHeight="1" thickBot="1" x14ac:dyDescent="0.2">
      <c r="A4" s="93"/>
      <c r="B4" s="97"/>
      <c r="C4" s="98"/>
      <c r="D4" s="98"/>
      <c r="E4" s="98"/>
      <c r="F4" s="99"/>
      <c r="G4" s="101"/>
      <c r="H4" s="98"/>
      <c r="I4" s="98"/>
      <c r="J4" s="98"/>
      <c r="K4" s="99"/>
      <c r="L4" s="101"/>
      <c r="M4" s="98"/>
      <c r="N4" s="98"/>
      <c r="O4" s="98"/>
      <c r="P4" s="99"/>
      <c r="Q4" s="101"/>
      <c r="R4" s="98"/>
      <c r="S4" s="98"/>
      <c r="T4" s="98"/>
      <c r="U4" s="99"/>
      <c r="V4" s="101"/>
      <c r="W4" s="98"/>
      <c r="X4" s="98"/>
      <c r="Y4" s="98"/>
      <c r="Z4" s="99"/>
      <c r="AA4" s="101"/>
      <c r="AB4" s="98"/>
      <c r="AC4" s="98"/>
      <c r="AD4" s="98"/>
      <c r="AE4" s="114"/>
      <c r="AF4" s="16"/>
      <c r="AG4" s="16"/>
      <c r="AH4" s="116"/>
      <c r="AI4" s="17" t="s">
        <v>21</v>
      </c>
      <c r="AJ4" s="18" t="s">
        <v>22</v>
      </c>
      <c r="AK4" s="18" t="s">
        <v>23</v>
      </c>
      <c r="AL4" s="106"/>
      <c r="AM4" s="17" t="s">
        <v>21</v>
      </c>
      <c r="AN4" s="18" t="s">
        <v>22</v>
      </c>
      <c r="AO4" s="18" t="s">
        <v>24</v>
      </c>
      <c r="AP4" s="106"/>
      <c r="AQ4" s="17" t="s">
        <v>21</v>
      </c>
      <c r="AR4" s="18" t="s">
        <v>22</v>
      </c>
      <c r="AS4" s="18" t="s">
        <v>25</v>
      </c>
      <c r="AT4" s="106"/>
      <c r="AU4" s="108"/>
      <c r="AV4" s="108"/>
      <c r="AW4" s="110"/>
      <c r="AX4" s="112"/>
    </row>
    <row r="5" spans="1:50" ht="21.95" customHeight="1" x14ac:dyDescent="0.15">
      <c r="A5" s="118" t="str">
        <f>B3</f>
        <v>ビギナーズ(Z)</v>
      </c>
      <c r="B5" s="121"/>
      <c r="C5" s="122"/>
      <c r="D5" s="122"/>
      <c r="E5" s="122"/>
      <c r="F5" s="123"/>
      <c r="G5" s="124">
        <v>10</v>
      </c>
      <c r="H5" s="125"/>
      <c r="I5" s="125"/>
      <c r="J5" s="125"/>
      <c r="K5" s="126"/>
      <c r="L5" s="124">
        <v>7</v>
      </c>
      <c r="M5" s="125"/>
      <c r="N5" s="125"/>
      <c r="O5" s="125"/>
      <c r="P5" s="126"/>
      <c r="Q5" s="127">
        <v>0</v>
      </c>
      <c r="R5" s="128"/>
      <c r="S5" s="128"/>
      <c r="T5" s="128"/>
      <c r="U5" s="129"/>
      <c r="V5" s="124">
        <v>4</v>
      </c>
      <c r="W5" s="125"/>
      <c r="X5" s="125"/>
      <c r="Y5" s="125"/>
      <c r="Z5" s="126"/>
      <c r="AA5" s="124">
        <v>1</v>
      </c>
      <c r="AB5" s="125"/>
      <c r="AC5" s="125"/>
      <c r="AD5" s="125"/>
      <c r="AE5" s="154"/>
      <c r="AF5" s="19"/>
      <c r="AG5" s="19"/>
      <c r="AH5" s="118" t="str">
        <f>A5</f>
        <v>ビギナーズ(Z)</v>
      </c>
      <c r="AI5" s="155">
        <f>IF(B6&gt;F6,1,0)+IF(G6&gt;K6,1,0)+IF(L6&gt;P6,1,0)+IF(Q6&gt;U6,1,0)+IF(V6&gt;Z6,1,0)+IF(AA6&gt;AE6,1,0)</f>
        <v>2</v>
      </c>
      <c r="AJ5" s="151">
        <f>IF(F6&gt;B6,1,0)+IF(K6&gt;G6,1,0)+IF(P6&gt;L6,1,0)+IF(U6&gt;Q6,1,0)+IF(Z6&gt;V6,1,0)+IF(AE6&gt;AA6,1,0)</f>
        <v>2</v>
      </c>
      <c r="AK5" s="142">
        <f>SUM(AI5/(AI5+AJ5))</f>
        <v>0.5</v>
      </c>
      <c r="AL5" s="151">
        <f>RANK(AK5,$AK$5:$AK$28,0)</f>
        <v>3</v>
      </c>
      <c r="AM5" s="151">
        <f>SUM(B6+G6+L6+Q6+V6+AA6)</f>
        <v>5</v>
      </c>
      <c r="AN5" s="151">
        <f>SUM(F6+K6+P6+U6+Z6+AE6)</f>
        <v>4</v>
      </c>
      <c r="AO5" s="142">
        <f>SUM(AM5/(AM5+AN5))</f>
        <v>0.55555555555555558</v>
      </c>
      <c r="AP5" s="151">
        <f>RANK(AO5,$AO$5:$AO$28,0)</f>
        <v>3</v>
      </c>
      <c r="AQ5" s="151">
        <f>SUM(C6+C7+C8+H6+H7+H8+M6+M7+M8+R6+R7+R8+W6+W7+W8+AB6+AB7+AB8)</f>
        <v>125</v>
      </c>
      <c r="AR5" s="151">
        <f>SUM(E6+E7+E8+J6+J7+J8+O6+O7+O8+T6+T7+T8+Y6+Y7+Y8+AD6+AD7+AD8)</f>
        <v>102</v>
      </c>
      <c r="AS5" s="142">
        <f>SUM(AQ5/(AQ5+AR5))</f>
        <v>0.5506607929515418</v>
      </c>
      <c r="AT5" s="151">
        <f>RANK(AS5,$AS$5:$AS$28,0)</f>
        <v>3</v>
      </c>
      <c r="AU5" s="142">
        <f>RANK(AK5,$AK$5:$AK$28,1)+AO5</f>
        <v>3.5555555555555554</v>
      </c>
      <c r="AV5" s="142">
        <f>RANK(AU5,$AU$5:$AU$28,1)+AS5</f>
        <v>4.5506607929515415</v>
      </c>
      <c r="AW5" s="145" t="str">
        <f>$AH$5</f>
        <v>ビギナーズ(Z)</v>
      </c>
      <c r="AX5" s="148">
        <f>RANK(AV5,$AV$5:$AV$28)</f>
        <v>3</v>
      </c>
    </row>
    <row r="6" spans="1:50" ht="21.95" customHeight="1" x14ac:dyDescent="0.15">
      <c r="A6" s="119"/>
      <c r="B6" s="130">
        <f>IF(C6&gt;E6,1,0)+IF(C7&gt;E7,1,0)+IF(C8&gt;E8,1,0)</f>
        <v>0</v>
      </c>
      <c r="C6" s="25"/>
      <c r="D6" s="26" t="s">
        <v>26</v>
      </c>
      <c r="E6" s="25"/>
      <c r="F6" s="133">
        <f>IF(E6&gt;C6,1,0)+IF(E7&gt;C7,1,0)+IF(E8&gt;C8,1,0)</f>
        <v>0</v>
      </c>
      <c r="G6" s="136">
        <f>IF(H6&gt;J6,1,0)+IF(H7&gt;J7,1,0)+IF(H8&gt;J8,1,0)</f>
        <v>0</v>
      </c>
      <c r="H6" s="20">
        <v>12</v>
      </c>
      <c r="I6" s="21" t="s">
        <v>27</v>
      </c>
      <c r="J6" s="20">
        <v>15</v>
      </c>
      <c r="K6" s="136">
        <f>IF(J6&gt;H6,1,0)+IF(J7&gt;H7,1,0)+IF(J8&gt;H8,1,0)</f>
        <v>2</v>
      </c>
      <c r="L6" s="136">
        <f>IF(M6&gt;O6,1,0)+IF(M7&gt;O7,1,0)+IF(M8&gt;O8,1,0)</f>
        <v>2</v>
      </c>
      <c r="M6" s="20">
        <v>15</v>
      </c>
      <c r="N6" s="21" t="s">
        <v>26</v>
      </c>
      <c r="O6" s="20">
        <v>6</v>
      </c>
      <c r="P6" s="136">
        <f>IF(O6&gt;M6,1,0)+IF(O7&gt;M7,1,0)+IF(O8&gt;M8,1,0)</f>
        <v>0</v>
      </c>
      <c r="Q6" s="139">
        <f>IF(R6&gt;T6,1,0)+IF(R7&gt;T7,1,0)+IF(R8&gt;T8,1,0)</f>
        <v>0</v>
      </c>
      <c r="R6" s="29"/>
      <c r="S6" s="30" t="s">
        <v>28</v>
      </c>
      <c r="T6" s="29"/>
      <c r="U6" s="139">
        <f>IF(T6&gt;R6,1,0)+IF(T7&gt;R7,1,0)+IF(T8&gt;R8,1,0)</f>
        <v>0</v>
      </c>
      <c r="V6" s="136">
        <f>IF(W6&gt;Y6,1,0)+IF(W7&gt;Y7,1,0)+IF(W8&gt;Y8,1,0)</f>
        <v>2</v>
      </c>
      <c r="W6" s="20">
        <v>15</v>
      </c>
      <c r="X6" s="21" t="s">
        <v>29</v>
      </c>
      <c r="Y6" s="20">
        <v>4</v>
      </c>
      <c r="Z6" s="136">
        <f>IF(Y6&gt;W6,1,0)+IF(Y7&gt;W7,1,0)+IF(Y8&gt;W8,1,0)</f>
        <v>0</v>
      </c>
      <c r="AA6" s="136">
        <f>IF(AB6&gt;AD6,1,0)+IF(AB7&gt;AD7,1,0)+IF(AB8&gt;AD8,1,0)</f>
        <v>1</v>
      </c>
      <c r="AB6" s="20">
        <v>17</v>
      </c>
      <c r="AC6" s="21" t="s">
        <v>30</v>
      </c>
      <c r="AD6" s="20">
        <v>16</v>
      </c>
      <c r="AE6" s="158">
        <f>IF(AD6&gt;AB6,1,0)+IF(AD7&gt;AB7,1,0)+IF(AD8&gt;AB8,1,0)</f>
        <v>2</v>
      </c>
      <c r="AF6" s="22"/>
      <c r="AG6" s="22"/>
      <c r="AH6" s="119"/>
      <c r="AI6" s="156"/>
      <c r="AJ6" s="152"/>
      <c r="AK6" s="143"/>
      <c r="AL6" s="152"/>
      <c r="AM6" s="152"/>
      <c r="AN6" s="152"/>
      <c r="AO6" s="143"/>
      <c r="AP6" s="152"/>
      <c r="AQ6" s="152"/>
      <c r="AR6" s="152"/>
      <c r="AS6" s="143"/>
      <c r="AT6" s="152"/>
      <c r="AU6" s="143"/>
      <c r="AV6" s="143"/>
      <c r="AW6" s="146"/>
      <c r="AX6" s="149"/>
    </row>
    <row r="7" spans="1:50" ht="21.95" customHeight="1" x14ac:dyDescent="0.15">
      <c r="A7" s="119"/>
      <c r="B7" s="131"/>
      <c r="C7" s="25"/>
      <c r="D7" s="26" t="s">
        <v>30</v>
      </c>
      <c r="E7" s="25"/>
      <c r="F7" s="134"/>
      <c r="G7" s="137"/>
      <c r="H7" s="20">
        <v>13</v>
      </c>
      <c r="I7" s="21" t="s">
        <v>30</v>
      </c>
      <c r="J7" s="20">
        <v>15</v>
      </c>
      <c r="K7" s="137"/>
      <c r="L7" s="137"/>
      <c r="M7" s="20">
        <v>15</v>
      </c>
      <c r="N7" s="21" t="s">
        <v>27</v>
      </c>
      <c r="O7" s="20">
        <v>11</v>
      </c>
      <c r="P7" s="137"/>
      <c r="Q7" s="140"/>
      <c r="R7" s="29"/>
      <c r="S7" s="30" t="s">
        <v>31</v>
      </c>
      <c r="T7" s="29"/>
      <c r="U7" s="140"/>
      <c r="V7" s="137"/>
      <c r="W7" s="20">
        <v>15</v>
      </c>
      <c r="X7" s="21" t="s">
        <v>28</v>
      </c>
      <c r="Y7" s="20">
        <v>5</v>
      </c>
      <c r="Z7" s="137"/>
      <c r="AA7" s="137"/>
      <c r="AB7" s="20">
        <v>11</v>
      </c>
      <c r="AC7" s="21" t="s">
        <v>30</v>
      </c>
      <c r="AD7" s="20">
        <v>15</v>
      </c>
      <c r="AE7" s="159"/>
      <c r="AF7" s="22"/>
      <c r="AG7" s="22"/>
      <c r="AH7" s="119"/>
      <c r="AI7" s="156"/>
      <c r="AJ7" s="152"/>
      <c r="AK7" s="143"/>
      <c r="AL7" s="152"/>
      <c r="AM7" s="152"/>
      <c r="AN7" s="152"/>
      <c r="AO7" s="143"/>
      <c r="AP7" s="152"/>
      <c r="AQ7" s="152"/>
      <c r="AR7" s="152"/>
      <c r="AS7" s="143"/>
      <c r="AT7" s="152"/>
      <c r="AU7" s="143"/>
      <c r="AV7" s="143"/>
      <c r="AW7" s="146"/>
      <c r="AX7" s="149"/>
    </row>
    <row r="8" spans="1:50" ht="21.95" customHeight="1" x14ac:dyDescent="0.15">
      <c r="A8" s="120"/>
      <c r="B8" s="132"/>
      <c r="C8" s="25"/>
      <c r="D8" s="26" t="s">
        <v>30</v>
      </c>
      <c r="E8" s="25"/>
      <c r="F8" s="135"/>
      <c r="G8" s="138"/>
      <c r="H8" s="20"/>
      <c r="I8" s="21" t="s">
        <v>30</v>
      </c>
      <c r="J8" s="20"/>
      <c r="K8" s="138"/>
      <c r="L8" s="138"/>
      <c r="M8" s="20"/>
      <c r="N8" s="21" t="s">
        <v>30</v>
      </c>
      <c r="O8" s="20"/>
      <c r="P8" s="138"/>
      <c r="Q8" s="141"/>
      <c r="R8" s="29"/>
      <c r="S8" s="30" t="s">
        <v>30</v>
      </c>
      <c r="T8" s="29"/>
      <c r="U8" s="141"/>
      <c r="V8" s="138"/>
      <c r="W8" s="20"/>
      <c r="X8" s="21" t="s">
        <v>32</v>
      </c>
      <c r="Y8" s="20"/>
      <c r="Z8" s="138"/>
      <c r="AA8" s="138"/>
      <c r="AB8" s="20">
        <v>12</v>
      </c>
      <c r="AC8" s="21" t="s">
        <v>33</v>
      </c>
      <c r="AD8" s="20">
        <v>15</v>
      </c>
      <c r="AE8" s="160"/>
      <c r="AF8" s="22"/>
      <c r="AG8" s="22"/>
      <c r="AH8" s="120"/>
      <c r="AI8" s="157"/>
      <c r="AJ8" s="153"/>
      <c r="AK8" s="144"/>
      <c r="AL8" s="153"/>
      <c r="AM8" s="153"/>
      <c r="AN8" s="153"/>
      <c r="AO8" s="144"/>
      <c r="AP8" s="153"/>
      <c r="AQ8" s="153"/>
      <c r="AR8" s="153"/>
      <c r="AS8" s="144"/>
      <c r="AT8" s="153"/>
      <c r="AU8" s="144"/>
      <c r="AV8" s="144"/>
      <c r="AW8" s="147"/>
      <c r="AX8" s="150"/>
    </row>
    <row r="9" spans="1:50" ht="21.95" customHeight="1" x14ac:dyDescent="0.15">
      <c r="A9" s="161" t="str">
        <f>G3</f>
        <v>D-FIVE</v>
      </c>
      <c r="B9" s="162">
        <f>G5</f>
        <v>10</v>
      </c>
      <c r="C9" s="163"/>
      <c r="D9" s="163"/>
      <c r="E9" s="163"/>
      <c r="F9" s="164"/>
      <c r="G9" s="165"/>
      <c r="H9" s="166"/>
      <c r="I9" s="166"/>
      <c r="J9" s="166"/>
      <c r="K9" s="167"/>
      <c r="L9" s="168">
        <v>0</v>
      </c>
      <c r="M9" s="169"/>
      <c r="N9" s="169"/>
      <c r="O9" s="169"/>
      <c r="P9" s="170"/>
      <c r="Q9" s="171">
        <v>6</v>
      </c>
      <c r="R9" s="172"/>
      <c r="S9" s="172"/>
      <c r="T9" s="172"/>
      <c r="U9" s="173"/>
      <c r="V9" s="171">
        <v>2</v>
      </c>
      <c r="W9" s="172"/>
      <c r="X9" s="172"/>
      <c r="Y9" s="172"/>
      <c r="Z9" s="173"/>
      <c r="AA9" s="171">
        <v>8</v>
      </c>
      <c r="AB9" s="172"/>
      <c r="AC9" s="172"/>
      <c r="AD9" s="172"/>
      <c r="AE9" s="184"/>
      <c r="AF9" s="19"/>
      <c r="AG9" s="19"/>
      <c r="AH9" s="161" t="str">
        <f>A9</f>
        <v>D-FIVE</v>
      </c>
      <c r="AI9" s="185">
        <f>IF(B10&gt;F10,1,0)+IF(G10&gt;K10,1,0)+IF(L10&gt;P10,1,0)+IF(Q10&gt;U10,1,0)+IF(V10&gt;Z10,1,0)+IF(AA10&gt;AE10,1,0)</f>
        <v>4</v>
      </c>
      <c r="AJ9" s="183">
        <f>IF(F10&gt;B10,1,0)+IF(K10&gt;G10,1,0)+IF(P10&gt;L10,1,0)+IF(U10&gt;Q10,1,0)+IF(Z10&gt;V10,1,0)+IF(AE10&gt;AA10,1,0)</f>
        <v>0</v>
      </c>
      <c r="AK9" s="180">
        <f>SUM(AI9/(AI9+AJ9))</f>
        <v>1</v>
      </c>
      <c r="AL9" s="183">
        <f>RANK(AK9,$AK$5:$AK$28,0)</f>
        <v>1</v>
      </c>
      <c r="AM9" s="183">
        <f>SUM(B10+G10+L10+Q10+V10+AA10)</f>
        <v>8</v>
      </c>
      <c r="AN9" s="183">
        <f>SUM(F10+K10+P10+U10+Z10+AE10)</f>
        <v>2</v>
      </c>
      <c r="AO9" s="180">
        <f>SUM(AM9/(AM9+AN9))</f>
        <v>0.8</v>
      </c>
      <c r="AP9" s="183">
        <f>RANK(AO9,$AO$5:$AO$28,0)</f>
        <v>1</v>
      </c>
      <c r="AQ9" s="183">
        <f>SUM(C10+C11+C12+H10+H11+H12+M10+M11+M12+R10+R11+R12+W10+W11+W12+AB10+AB11+AB12)</f>
        <v>146</v>
      </c>
      <c r="AR9" s="183">
        <f>SUM(E10+E11+E12+J10+J11+J12+O10+O11+O12+T10+T11+T12+Y10+Y11+Y12+AD10+AD11+AD12)</f>
        <v>113</v>
      </c>
      <c r="AS9" s="180">
        <f>SUM(AQ9/(AQ9+AR9))</f>
        <v>0.56370656370656369</v>
      </c>
      <c r="AT9" s="183">
        <f>RANK(AS9,$AS$5:$AS$28,0)</f>
        <v>1</v>
      </c>
      <c r="AU9" s="180">
        <f>RANK(AK9,$AK$5:$AK$28,1)+AO9</f>
        <v>6.8</v>
      </c>
      <c r="AV9" s="180">
        <f>RANK(AU9,$AU$5:$AU$28,1)+AS9</f>
        <v>6.5637065637065639</v>
      </c>
      <c r="AW9" s="181" t="str">
        <f>$AH$9</f>
        <v>D-FIVE</v>
      </c>
      <c r="AX9" s="182">
        <f>RANK(AV9,$AV$5:$AV$28)</f>
        <v>1</v>
      </c>
    </row>
    <row r="10" spans="1:50" ht="21.95" customHeight="1" x14ac:dyDescent="0.15">
      <c r="A10" s="119"/>
      <c r="B10" s="174">
        <f>IF(C10&gt;E10,1,0)+IF(C11&gt;E11,1,0)+IF(C12&gt;E12,1,0)</f>
        <v>2</v>
      </c>
      <c r="C10" s="27">
        <f>J6</f>
        <v>15</v>
      </c>
      <c r="D10" s="28" t="s">
        <v>34</v>
      </c>
      <c r="E10" s="27">
        <f>H6</f>
        <v>12</v>
      </c>
      <c r="F10" s="177">
        <f>IF(E10&gt;C10,1,0)+IF(E11&gt;C11,1,0)+IF(E12&gt;C12,1,0)</f>
        <v>0</v>
      </c>
      <c r="G10" s="133">
        <f>IF(H10&gt;J10,1,0)+IF(H11&gt;J11,1,0)+IF(H12&gt;J12,1,0)</f>
        <v>0</v>
      </c>
      <c r="H10" s="25"/>
      <c r="I10" s="26" t="s">
        <v>34</v>
      </c>
      <c r="J10" s="25"/>
      <c r="K10" s="133">
        <f>IF(J10&gt;H10,1,0)+IF(J11&gt;H11,1,0)+IF(J12&gt;H12,1,0)</f>
        <v>0</v>
      </c>
      <c r="L10" s="139">
        <f>IF(M10&gt;O10,1,0)+IF(M11&gt;O11,1,0)+IF(M12&gt;O12,1,0)</f>
        <v>0</v>
      </c>
      <c r="M10" s="29"/>
      <c r="N10" s="30" t="s">
        <v>34</v>
      </c>
      <c r="O10" s="29"/>
      <c r="P10" s="139">
        <f>IF(O10&gt;M10,1,0)+IF(O11&gt;M11,1,0)+IF(O12&gt;M12,1,0)</f>
        <v>0</v>
      </c>
      <c r="Q10" s="136">
        <f>IF(R10&gt;T10,1,0)+IF(R11&gt;T11,1,0)+IF(R12&gt;T12,1,0)</f>
        <v>2</v>
      </c>
      <c r="R10" s="20">
        <v>15</v>
      </c>
      <c r="S10" s="21" t="s">
        <v>34</v>
      </c>
      <c r="T10" s="20">
        <v>3</v>
      </c>
      <c r="U10" s="136">
        <f>IF(T10&gt;R10,1,0)+IF(T11&gt;R11,1,0)+IF(T12&gt;R12,1,0)</f>
        <v>1</v>
      </c>
      <c r="V10" s="136">
        <f>IF(W10&gt;Y10,1,0)+IF(W11&gt;Y11,1,0)+IF(W12&gt;Y12,1,0)</f>
        <v>2</v>
      </c>
      <c r="W10" s="20">
        <v>15</v>
      </c>
      <c r="X10" s="21" t="s">
        <v>34</v>
      </c>
      <c r="Y10" s="20">
        <v>9</v>
      </c>
      <c r="Z10" s="136">
        <f>IF(Y10&gt;W10,1,0)+IF(Y11&gt;W11,1,0)+IF(Y12&gt;W12,1,0)</f>
        <v>0</v>
      </c>
      <c r="AA10" s="136">
        <f>IF(AB10&gt;AD10,1,0)+IF(AB11&gt;AD11,1,0)+IF(AB12&gt;AD12,1,0)</f>
        <v>2</v>
      </c>
      <c r="AB10" s="20">
        <v>15</v>
      </c>
      <c r="AC10" s="21" t="s">
        <v>34</v>
      </c>
      <c r="AD10" s="20">
        <v>13</v>
      </c>
      <c r="AE10" s="158">
        <f>IF(AD10&gt;AB10,1,0)+IF(AD11&gt;AB11,1,0)+IF(AD12&gt;AB12,1,0)</f>
        <v>1</v>
      </c>
      <c r="AF10" s="22"/>
      <c r="AG10" s="22"/>
      <c r="AH10" s="119"/>
      <c r="AI10" s="156"/>
      <c r="AJ10" s="152"/>
      <c r="AK10" s="143"/>
      <c r="AL10" s="152"/>
      <c r="AM10" s="152"/>
      <c r="AN10" s="152"/>
      <c r="AO10" s="143"/>
      <c r="AP10" s="152"/>
      <c r="AQ10" s="152"/>
      <c r="AR10" s="152"/>
      <c r="AS10" s="143"/>
      <c r="AT10" s="152"/>
      <c r="AU10" s="143"/>
      <c r="AV10" s="143"/>
      <c r="AW10" s="146"/>
      <c r="AX10" s="149"/>
    </row>
    <row r="11" spans="1:50" ht="21.95" customHeight="1" x14ac:dyDescent="0.15">
      <c r="A11" s="119"/>
      <c r="B11" s="175"/>
      <c r="C11" s="27">
        <f>J7</f>
        <v>15</v>
      </c>
      <c r="D11" s="28" t="s">
        <v>34</v>
      </c>
      <c r="E11" s="27">
        <f>H7</f>
        <v>13</v>
      </c>
      <c r="F11" s="178"/>
      <c r="G11" s="134"/>
      <c r="H11" s="25"/>
      <c r="I11" s="26" t="s">
        <v>34</v>
      </c>
      <c r="J11" s="25"/>
      <c r="K11" s="134"/>
      <c r="L11" s="140"/>
      <c r="M11" s="29"/>
      <c r="N11" s="30" t="s">
        <v>34</v>
      </c>
      <c r="O11" s="29"/>
      <c r="P11" s="140"/>
      <c r="Q11" s="137"/>
      <c r="R11" s="20">
        <v>8</v>
      </c>
      <c r="S11" s="21" t="s">
        <v>34</v>
      </c>
      <c r="T11" s="20">
        <v>15</v>
      </c>
      <c r="U11" s="137"/>
      <c r="V11" s="137"/>
      <c r="W11" s="20">
        <v>15</v>
      </c>
      <c r="X11" s="21" t="s">
        <v>34</v>
      </c>
      <c r="Y11" s="20">
        <v>3</v>
      </c>
      <c r="Z11" s="137"/>
      <c r="AA11" s="137"/>
      <c r="AB11" s="20">
        <v>16</v>
      </c>
      <c r="AC11" s="21" t="s">
        <v>34</v>
      </c>
      <c r="AD11" s="20">
        <v>17</v>
      </c>
      <c r="AE11" s="159"/>
      <c r="AF11" s="22"/>
      <c r="AG11" s="22"/>
      <c r="AH11" s="119"/>
      <c r="AI11" s="156"/>
      <c r="AJ11" s="152"/>
      <c r="AK11" s="143"/>
      <c r="AL11" s="152"/>
      <c r="AM11" s="152"/>
      <c r="AN11" s="152"/>
      <c r="AO11" s="143"/>
      <c r="AP11" s="152"/>
      <c r="AQ11" s="152"/>
      <c r="AR11" s="152"/>
      <c r="AS11" s="143"/>
      <c r="AT11" s="152"/>
      <c r="AU11" s="143"/>
      <c r="AV11" s="143"/>
      <c r="AW11" s="146"/>
      <c r="AX11" s="149"/>
    </row>
    <row r="12" spans="1:50" ht="21.95" customHeight="1" x14ac:dyDescent="0.15">
      <c r="A12" s="120"/>
      <c r="B12" s="176"/>
      <c r="C12" s="27">
        <f>J8</f>
        <v>0</v>
      </c>
      <c r="D12" s="28" t="s">
        <v>34</v>
      </c>
      <c r="E12" s="27">
        <f>H8</f>
        <v>0</v>
      </c>
      <c r="F12" s="179"/>
      <c r="G12" s="135"/>
      <c r="H12" s="25"/>
      <c r="I12" s="26" t="s">
        <v>34</v>
      </c>
      <c r="J12" s="25"/>
      <c r="K12" s="135"/>
      <c r="L12" s="141"/>
      <c r="M12" s="29"/>
      <c r="N12" s="30" t="s">
        <v>34</v>
      </c>
      <c r="O12" s="29"/>
      <c r="P12" s="141"/>
      <c r="Q12" s="138"/>
      <c r="R12" s="20">
        <v>15</v>
      </c>
      <c r="S12" s="21" t="s">
        <v>34</v>
      </c>
      <c r="T12" s="20">
        <v>12</v>
      </c>
      <c r="U12" s="138"/>
      <c r="V12" s="138"/>
      <c r="W12" s="20"/>
      <c r="X12" s="21" t="s">
        <v>34</v>
      </c>
      <c r="Y12" s="20"/>
      <c r="Z12" s="138"/>
      <c r="AA12" s="138"/>
      <c r="AB12" s="20">
        <v>17</v>
      </c>
      <c r="AC12" s="21" t="s">
        <v>34</v>
      </c>
      <c r="AD12" s="20">
        <v>16</v>
      </c>
      <c r="AE12" s="160"/>
      <c r="AF12" s="22"/>
      <c r="AG12" s="22"/>
      <c r="AH12" s="120"/>
      <c r="AI12" s="157"/>
      <c r="AJ12" s="153"/>
      <c r="AK12" s="144"/>
      <c r="AL12" s="153"/>
      <c r="AM12" s="153"/>
      <c r="AN12" s="153"/>
      <c r="AO12" s="144"/>
      <c r="AP12" s="153"/>
      <c r="AQ12" s="153"/>
      <c r="AR12" s="153"/>
      <c r="AS12" s="144"/>
      <c r="AT12" s="153"/>
      <c r="AU12" s="144"/>
      <c r="AV12" s="144"/>
      <c r="AW12" s="147"/>
      <c r="AX12" s="150"/>
    </row>
    <row r="13" spans="1:50" ht="21.95" customHeight="1" x14ac:dyDescent="0.15">
      <c r="A13" s="161" t="str">
        <f>L3</f>
        <v>みなみスポーツクラブＡ</v>
      </c>
      <c r="B13" s="162">
        <f>L5</f>
        <v>7</v>
      </c>
      <c r="C13" s="163"/>
      <c r="D13" s="163"/>
      <c r="E13" s="163"/>
      <c r="F13" s="164"/>
      <c r="G13" s="186">
        <f>L9</f>
        <v>0</v>
      </c>
      <c r="H13" s="163"/>
      <c r="I13" s="163"/>
      <c r="J13" s="163"/>
      <c r="K13" s="164"/>
      <c r="L13" s="165"/>
      <c r="M13" s="166"/>
      <c r="N13" s="166"/>
      <c r="O13" s="166"/>
      <c r="P13" s="167"/>
      <c r="Q13" s="171">
        <v>3</v>
      </c>
      <c r="R13" s="172"/>
      <c r="S13" s="172"/>
      <c r="T13" s="172"/>
      <c r="U13" s="173"/>
      <c r="V13" s="171">
        <v>11</v>
      </c>
      <c r="W13" s="172"/>
      <c r="X13" s="172"/>
      <c r="Y13" s="172"/>
      <c r="Z13" s="173"/>
      <c r="AA13" s="171">
        <v>5</v>
      </c>
      <c r="AB13" s="172"/>
      <c r="AC13" s="172"/>
      <c r="AD13" s="172"/>
      <c r="AE13" s="184"/>
      <c r="AF13" s="19"/>
      <c r="AG13" s="19"/>
      <c r="AH13" s="161" t="str">
        <f>A13</f>
        <v>みなみスポーツクラブＡ</v>
      </c>
      <c r="AI13" s="185">
        <f>IF(B14&gt;F14,1,0)+IF(G14&gt;K14,1,0)+IF(L14&gt;P14,1,0)+IF(Q14&gt;U14,1,0)+IF(V14&gt;Z14,1,0)+IF(AA14&gt;AE14,1,0)</f>
        <v>0</v>
      </c>
      <c r="AJ13" s="183">
        <f>IF(F14&gt;B14,1,0)+IF(K14&gt;G14,1,0)+IF(P14&gt;L14,1,0)+IF(U14&gt;Q14,1,0)+IF(Z14&gt;V14,1,0)+IF(AE14&gt;AA14,1,0)</f>
        <v>4</v>
      </c>
      <c r="AK13" s="180">
        <f>SUM(AI13/(AI13+AJ13))</f>
        <v>0</v>
      </c>
      <c r="AL13" s="183">
        <f>RANK(AK13,$AK$5:$AK$28,0)</f>
        <v>6</v>
      </c>
      <c r="AM13" s="183">
        <f>SUM(B14+G14+L14+Q14+V14+AA14)</f>
        <v>1</v>
      </c>
      <c r="AN13" s="183">
        <f>SUM(F14+K14+P14+U14+Z14+AE14)</f>
        <v>8</v>
      </c>
      <c r="AO13" s="180">
        <f>SUM(AM13/(AM13+AN13))</f>
        <v>0.1111111111111111</v>
      </c>
      <c r="AP13" s="183">
        <f>RANK(AO13,$AO$5:$AO$28,0)</f>
        <v>6</v>
      </c>
      <c r="AQ13" s="183">
        <f>SUM(C14+C15+C16+H14+H15+H16+M14+M15+M16+R14+R15+R16+W14+W15+W16+AB14+AB15+AB16)</f>
        <v>71</v>
      </c>
      <c r="AR13" s="183">
        <f>SUM(E14+E15+E16+J14+J15+J16+O14+O15+O16+T14+T15+T16+Y14+Y15+Y16+AD14+AD15+AD16)</f>
        <v>130</v>
      </c>
      <c r="AS13" s="180">
        <f>SUM(AQ13/(AQ13+AR13))</f>
        <v>0.35323383084577115</v>
      </c>
      <c r="AT13" s="183">
        <f>RANK(AS13,$AS$5:$AS$28,0)</f>
        <v>6</v>
      </c>
      <c r="AU13" s="180">
        <f>RANK(AK13,$AK$5:$AK$28,1)+AO13</f>
        <v>1.1111111111111112</v>
      </c>
      <c r="AV13" s="180">
        <f>RANK(AU13,$AU$5:$AU$28,1)+AS13</f>
        <v>1.3532338308457712</v>
      </c>
      <c r="AW13" s="181" t="str">
        <f>$AH$13</f>
        <v>みなみスポーツクラブＡ</v>
      </c>
      <c r="AX13" s="182">
        <f>RANK(AV13,$AV$5:$AV$28)</f>
        <v>6</v>
      </c>
    </row>
    <row r="14" spans="1:50" ht="21.75" customHeight="1" x14ac:dyDescent="0.15">
      <c r="A14" s="119"/>
      <c r="B14" s="174">
        <f>IF(C14&gt;E14,1,0)+IF(C15&gt;E15,1,0)+IF(C16&gt;E16,1,0)</f>
        <v>0</v>
      </c>
      <c r="C14" s="27">
        <f>O6</f>
        <v>6</v>
      </c>
      <c r="D14" s="28" t="s">
        <v>34</v>
      </c>
      <c r="E14" s="27">
        <f>M6</f>
        <v>15</v>
      </c>
      <c r="F14" s="177">
        <f>IF(E14&gt;C14,1,0)+IF(E15&gt;C15,1,0)+IF(E16&gt;C16,1,0)</f>
        <v>2</v>
      </c>
      <c r="G14" s="177">
        <f>IF(H14&gt;J14,1,0)+IF(H15&gt;J15,1,0)+IF(H16&gt;J16,1,0)</f>
        <v>0</v>
      </c>
      <c r="H14" s="27">
        <f>O10</f>
        <v>0</v>
      </c>
      <c r="I14" s="28" t="s">
        <v>34</v>
      </c>
      <c r="J14" s="27">
        <f>M10</f>
        <v>0</v>
      </c>
      <c r="K14" s="177">
        <f>IF(J14&gt;H14,1,0)+IF(J15&gt;H15,1,0)+IF(J16&gt;H16,1,0)</f>
        <v>0</v>
      </c>
      <c r="L14" s="133">
        <f>IF(M14&gt;O14,1,0)+IF(M15&gt;O15,1,0)+IF(M16&gt;O16,1,0)</f>
        <v>0</v>
      </c>
      <c r="M14" s="25"/>
      <c r="N14" s="26" t="s">
        <v>34</v>
      </c>
      <c r="O14" s="25"/>
      <c r="P14" s="133">
        <f>IF(O14&gt;M14,1,0)+IF(O15&gt;M15,1,0)+IF(O16&gt;M16,1,0)</f>
        <v>0</v>
      </c>
      <c r="Q14" s="136">
        <f>IF(R14&gt;T14,1,0)+IF(R15&gt;T15,1,0)+IF(R16&gt;T16,1,0)</f>
        <v>0</v>
      </c>
      <c r="R14" s="20">
        <v>9</v>
      </c>
      <c r="S14" s="21" t="s">
        <v>34</v>
      </c>
      <c r="T14" s="20">
        <v>15</v>
      </c>
      <c r="U14" s="136">
        <f>IF(T14&gt;R14,1,0)+IF(T15&gt;R15,1,0)+IF(T16&gt;R16,1,0)</f>
        <v>2</v>
      </c>
      <c r="V14" s="136">
        <f>IF(W14&gt;Y14,1,0)+IF(W15&gt;Y15,1,0)+IF(W16&gt;Y16,1,0)</f>
        <v>1</v>
      </c>
      <c r="W14" s="20">
        <v>15</v>
      </c>
      <c r="X14" s="21" t="s">
        <v>34</v>
      </c>
      <c r="Y14" s="20">
        <v>10</v>
      </c>
      <c r="Z14" s="136">
        <f>IF(Y14&gt;W14,1,0)+IF(Y15&gt;W15,1,0)+IF(Y16&gt;W16,1,0)</f>
        <v>2</v>
      </c>
      <c r="AA14" s="136">
        <f>IF(AB14&gt;AD14,1,0)+IF(AB15&gt;AD15,1,0)+IF(AB16&gt;AD16,1,0)</f>
        <v>0</v>
      </c>
      <c r="AB14" s="20">
        <v>10</v>
      </c>
      <c r="AC14" s="21" t="s">
        <v>34</v>
      </c>
      <c r="AD14" s="20">
        <v>15</v>
      </c>
      <c r="AE14" s="158">
        <f>IF(AD14&gt;AB14,1,0)+IF(AD15&gt;AB15,1,0)+IF(AD16&gt;AB16,1,0)</f>
        <v>2</v>
      </c>
      <c r="AF14" s="22"/>
      <c r="AG14" s="22"/>
      <c r="AH14" s="119"/>
      <c r="AI14" s="156"/>
      <c r="AJ14" s="152"/>
      <c r="AK14" s="143"/>
      <c r="AL14" s="152"/>
      <c r="AM14" s="152"/>
      <c r="AN14" s="152"/>
      <c r="AO14" s="143"/>
      <c r="AP14" s="152"/>
      <c r="AQ14" s="152"/>
      <c r="AR14" s="152"/>
      <c r="AS14" s="143"/>
      <c r="AT14" s="152"/>
      <c r="AU14" s="143"/>
      <c r="AV14" s="143"/>
      <c r="AW14" s="146"/>
      <c r="AX14" s="149"/>
    </row>
    <row r="15" spans="1:50" ht="21.95" customHeight="1" x14ac:dyDescent="0.15">
      <c r="A15" s="119"/>
      <c r="B15" s="175"/>
      <c r="C15" s="27">
        <f>O7</f>
        <v>11</v>
      </c>
      <c r="D15" s="28" t="s">
        <v>34</v>
      </c>
      <c r="E15" s="27">
        <f>M7</f>
        <v>15</v>
      </c>
      <c r="F15" s="178"/>
      <c r="G15" s="178"/>
      <c r="H15" s="27">
        <f>O11</f>
        <v>0</v>
      </c>
      <c r="I15" s="28" t="s">
        <v>34</v>
      </c>
      <c r="J15" s="27">
        <f>M11</f>
        <v>0</v>
      </c>
      <c r="K15" s="178"/>
      <c r="L15" s="134"/>
      <c r="M15" s="25"/>
      <c r="N15" s="26" t="s">
        <v>34</v>
      </c>
      <c r="O15" s="25"/>
      <c r="P15" s="134"/>
      <c r="Q15" s="137"/>
      <c r="R15" s="20">
        <v>2</v>
      </c>
      <c r="S15" s="21" t="s">
        <v>34</v>
      </c>
      <c r="T15" s="20">
        <v>15</v>
      </c>
      <c r="U15" s="137"/>
      <c r="V15" s="137"/>
      <c r="W15" s="20">
        <v>9</v>
      </c>
      <c r="X15" s="21" t="s">
        <v>34</v>
      </c>
      <c r="Y15" s="20">
        <v>15</v>
      </c>
      <c r="Z15" s="137"/>
      <c r="AA15" s="137"/>
      <c r="AB15" s="20">
        <v>3</v>
      </c>
      <c r="AC15" s="21" t="s">
        <v>34</v>
      </c>
      <c r="AD15" s="20">
        <v>15</v>
      </c>
      <c r="AE15" s="159"/>
      <c r="AF15" s="22"/>
      <c r="AG15" s="22"/>
      <c r="AH15" s="119"/>
      <c r="AI15" s="156"/>
      <c r="AJ15" s="152"/>
      <c r="AK15" s="143"/>
      <c r="AL15" s="152"/>
      <c r="AM15" s="152"/>
      <c r="AN15" s="152"/>
      <c r="AO15" s="143"/>
      <c r="AP15" s="152"/>
      <c r="AQ15" s="152"/>
      <c r="AR15" s="152"/>
      <c r="AS15" s="143"/>
      <c r="AT15" s="152"/>
      <c r="AU15" s="143"/>
      <c r="AV15" s="143"/>
      <c r="AW15" s="146"/>
      <c r="AX15" s="149"/>
    </row>
    <row r="16" spans="1:50" ht="21.95" customHeight="1" x14ac:dyDescent="0.15">
      <c r="A16" s="120"/>
      <c r="B16" s="176"/>
      <c r="C16" s="27">
        <f>O8</f>
        <v>0</v>
      </c>
      <c r="D16" s="28" t="s">
        <v>34</v>
      </c>
      <c r="E16" s="27">
        <f>M8</f>
        <v>0</v>
      </c>
      <c r="F16" s="179"/>
      <c r="G16" s="179"/>
      <c r="H16" s="27">
        <f>O12</f>
        <v>0</v>
      </c>
      <c r="I16" s="28" t="s">
        <v>34</v>
      </c>
      <c r="J16" s="27">
        <f>M12</f>
        <v>0</v>
      </c>
      <c r="K16" s="179"/>
      <c r="L16" s="135"/>
      <c r="M16" s="25"/>
      <c r="N16" s="26" t="s">
        <v>34</v>
      </c>
      <c r="O16" s="25"/>
      <c r="P16" s="135"/>
      <c r="Q16" s="138"/>
      <c r="R16" s="20"/>
      <c r="S16" s="21" t="s">
        <v>34</v>
      </c>
      <c r="T16" s="20"/>
      <c r="U16" s="138"/>
      <c r="V16" s="138"/>
      <c r="W16" s="20">
        <v>6</v>
      </c>
      <c r="X16" s="21" t="s">
        <v>34</v>
      </c>
      <c r="Y16" s="20">
        <v>15</v>
      </c>
      <c r="Z16" s="138"/>
      <c r="AA16" s="138"/>
      <c r="AB16" s="20"/>
      <c r="AC16" s="21" t="s">
        <v>34</v>
      </c>
      <c r="AD16" s="20"/>
      <c r="AE16" s="160"/>
      <c r="AF16" s="22"/>
      <c r="AG16" s="22"/>
      <c r="AH16" s="120"/>
      <c r="AI16" s="157"/>
      <c r="AJ16" s="153"/>
      <c r="AK16" s="144"/>
      <c r="AL16" s="153"/>
      <c r="AM16" s="153"/>
      <c r="AN16" s="153"/>
      <c r="AO16" s="144"/>
      <c r="AP16" s="153"/>
      <c r="AQ16" s="153"/>
      <c r="AR16" s="153"/>
      <c r="AS16" s="144"/>
      <c r="AT16" s="153"/>
      <c r="AU16" s="144"/>
      <c r="AV16" s="144"/>
      <c r="AW16" s="147"/>
      <c r="AX16" s="150"/>
    </row>
    <row r="17" spans="1:50" ht="21.95" customHeight="1" x14ac:dyDescent="0.15">
      <c r="A17" s="161" t="str">
        <f>Q3</f>
        <v>リリーズ Y</v>
      </c>
      <c r="B17" s="187">
        <f>Q5</f>
        <v>0</v>
      </c>
      <c r="C17" s="188"/>
      <c r="D17" s="188"/>
      <c r="E17" s="188"/>
      <c r="F17" s="189"/>
      <c r="G17" s="186">
        <f>Q9</f>
        <v>6</v>
      </c>
      <c r="H17" s="163"/>
      <c r="I17" s="163"/>
      <c r="J17" s="163"/>
      <c r="K17" s="164"/>
      <c r="L17" s="186">
        <f>Q13</f>
        <v>3</v>
      </c>
      <c r="M17" s="163"/>
      <c r="N17" s="163"/>
      <c r="O17" s="163"/>
      <c r="P17" s="164"/>
      <c r="Q17" s="165"/>
      <c r="R17" s="166"/>
      <c r="S17" s="166"/>
      <c r="T17" s="166"/>
      <c r="U17" s="167"/>
      <c r="V17" s="171">
        <v>9</v>
      </c>
      <c r="W17" s="172"/>
      <c r="X17" s="172"/>
      <c r="Y17" s="172"/>
      <c r="Z17" s="173"/>
      <c r="AA17" s="171">
        <v>12</v>
      </c>
      <c r="AB17" s="172"/>
      <c r="AC17" s="172"/>
      <c r="AD17" s="172"/>
      <c r="AE17" s="184"/>
      <c r="AF17" s="19"/>
      <c r="AG17" s="19"/>
      <c r="AH17" s="161" t="str">
        <f>A17</f>
        <v>リリーズ Y</v>
      </c>
      <c r="AI17" s="185">
        <f>IF(B18&gt;F18,1,0)+IF(G18&gt;K18,1,0)+IF(L18&gt;P18,1,0)+IF(Q18&gt;U18,1,0)+IF(V18&gt;Z18,1,0)+IF(AA18&gt;AE18,1,0)</f>
        <v>3</v>
      </c>
      <c r="AJ17" s="183">
        <f>IF(F18&gt;B18,1,0)+IF(K18&gt;G18,1,0)+IF(P18&gt;L18,1,0)+IF(U18&gt;Q18,1,0)+IF(Z18&gt;V18,1,0)+IF(AE18&gt;AA18,1,0)</f>
        <v>1</v>
      </c>
      <c r="AK17" s="180">
        <f>SUM(AI17/(AI17+AJ17))</f>
        <v>0.75</v>
      </c>
      <c r="AL17" s="183">
        <f>RANK(AK17,$AK$5:$AK$28,0)</f>
        <v>2</v>
      </c>
      <c r="AM17" s="183">
        <f>SUM(B18+G18+L18+Q18+V18+AA18)</f>
        <v>7</v>
      </c>
      <c r="AN17" s="183">
        <f>SUM(F18+K18+P18+U18+Z18+AE18)</f>
        <v>2</v>
      </c>
      <c r="AO17" s="180">
        <f>SUM(AM17/(AM17+AN17))</f>
        <v>0.77777777777777779</v>
      </c>
      <c r="AP17" s="183">
        <f>RANK(AO17,$AO$5:$AO$28,0)</f>
        <v>2</v>
      </c>
      <c r="AQ17" s="183">
        <f>SUM(C18+C19+C20+H18+H19+H20+M18+M19+M20+R18+R19+R20+W18+W19+W20+AB18+AB19+AB20)</f>
        <v>122</v>
      </c>
      <c r="AR17" s="183">
        <f>SUM(E18+E19+E20+J18+J19+J20+O18+O19+O20+T18+T19+T20+Y18+Y19+Y20+AD18+AD19+AD20)</f>
        <v>97</v>
      </c>
      <c r="AS17" s="180">
        <f>SUM(AQ17/(AQ17+AR17))</f>
        <v>0.55707762557077622</v>
      </c>
      <c r="AT17" s="183">
        <f>RANK(AS17,$AS$5:$AS$28,0)</f>
        <v>2</v>
      </c>
      <c r="AU17" s="180">
        <f>RANK(AK17,$AK$5:$AK$28,1)+AO17</f>
        <v>5.7777777777777777</v>
      </c>
      <c r="AV17" s="180">
        <f>RANK(AU17,$AU$5:$AU$28,1)+AS17</f>
        <v>5.5570776255707761</v>
      </c>
      <c r="AW17" s="181" t="str">
        <f>$AH$17</f>
        <v>リリーズ Y</v>
      </c>
      <c r="AX17" s="182">
        <f>RANK(AV17,$AV$5:$AV$28)</f>
        <v>2</v>
      </c>
    </row>
    <row r="18" spans="1:50" ht="21.95" customHeight="1" x14ac:dyDescent="0.15">
      <c r="A18" s="119"/>
      <c r="B18" s="190">
        <f>IF(C18&gt;E18,1,0)+IF(C19&gt;E19,1,0)+IF(C20&gt;E20,1,0)</f>
        <v>0</v>
      </c>
      <c r="C18" s="29">
        <f>T6</f>
        <v>0</v>
      </c>
      <c r="D18" s="30" t="s">
        <v>34</v>
      </c>
      <c r="E18" s="29">
        <f>R6</f>
        <v>0</v>
      </c>
      <c r="F18" s="139">
        <f>IF(E18&gt;C18,1,0)+IF(E19&gt;C19,1,0)+IF(E20&gt;C20,1,0)</f>
        <v>0</v>
      </c>
      <c r="G18" s="177">
        <f>IF(H18&gt;J18,1,0)+IF(H19&gt;J19,1,0)+IF(H20&gt;J20,1,0)</f>
        <v>1</v>
      </c>
      <c r="H18" s="27">
        <f>T10</f>
        <v>3</v>
      </c>
      <c r="I18" s="28" t="s">
        <v>34</v>
      </c>
      <c r="J18" s="27">
        <f>R10</f>
        <v>15</v>
      </c>
      <c r="K18" s="177">
        <f>IF(J18&gt;H18,1,0)+IF(J19&gt;H19,1,0)+IF(J20&gt;H20,1,0)</f>
        <v>2</v>
      </c>
      <c r="L18" s="177">
        <f>IF(M18&gt;O18,1,0)+IF(M19&gt;O19,1,0)+IF(M20&gt;O20,1,0)</f>
        <v>2</v>
      </c>
      <c r="M18" s="27">
        <f>T14</f>
        <v>15</v>
      </c>
      <c r="N18" s="28" t="s">
        <v>34</v>
      </c>
      <c r="O18" s="27">
        <f>R14</f>
        <v>9</v>
      </c>
      <c r="P18" s="177">
        <f>IF(O18&gt;M18,1,0)+IF(O19&gt;M19,1,0)+IF(O20&gt;M20,1,0)</f>
        <v>0</v>
      </c>
      <c r="Q18" s="133">
        <f>IF(R18&gt;T18,1,0)+IF(R19&gt;T19,1,0)+IF(R20&gt;T20,1,0)</f>
        <v>0</v>
      </c>
      <c r="R18" s="25"/>
      <c r="S18" s="26" t="s">
        <v>34</v>
      </c>
      <c r="T18" s="25"/>
      <c r="U18" s="133">
        <f>IF(T18&gt;R18,1,0)+IF(T19&gt;R19,1,0)+IF(T20&gt;R20,1,0)</f>
        <v>0</v>
      </c>
      <c r="V18" s="136">
        <f>IF(W18&gt;Y18,1,0)+IF(W19&gt;Y19,1,0)+IF(W20&gt;Y20,1,0)</f>
        <v>2</v>
      </c>
      <c r="W18" s="20">
        <v>15</v>
      </c>
      <c r="X18" s="21" t="s">
        <v>34</v>
      </c>
      <c r="Y18" s="20">
        <v>8</v>
      </c>
      <c r="Z18" s="136">
        <f>IF(Y18&gt;W18,1,0)+IF(Y19&gt;W19,1,0)+IF(Y20&gt;W20,1,0)</f>
        <v>0</v>
      </c>
      <c r="AA18" s="136">
        <f>IF(AB18&gt;AD18,1,0)+IF(AB19&gt;AD19,1,0)+IF(AB20&gt;AD20,1,0)</f>
        <v>2</v>
      </c>
      <c r="AB18" s="20">
        <v>16</v>
      </c>
      <c r="AC18" s="21" t="s">
        <v>34</v>
      </c>
      <c r="AD18" s="20">
        <v>14</v>
      </c>
      <c r="AE18" s="158">
        <f>IF(AD18&gt;AB18,1,0)+IF(AD19&gt;AB19,1,0)+IF(AD20&gt;AB20,1,0)</f>
        <v>0</v>
      </c>
      <c r="AF18" s="22"/>
      <c r="AG18" s="22"/>
      <c r="AH18" s="119"/>
      <c r="AI18" s="156"/>
      <c r="AJ18" s="152"/>
      <c r="AK18" s="143"/>
      <c r="AL18" s="152"/>
      <c r="AM18" s="152"/>
      <c r="AN18" s="152"/>
      <c r="AO18" s="143"/>
      <c r="AP18" s="152"/>
      <c r="AQ18" s="152"/>
      <c r="AR18" s="152"/>
      <c r="AS18" s="143"/>
      <c r="AT18" s="152"/>
      <c r="AU18" s="143"/>
      <c r="AV18" s="143"/>
      <c r="AW18" s="146"/>
      <c r="AX18" s="149"/>
    </row>
    <row r="19" spans="1:50" ht="21.95" customHeight="1" x14ac:dyDescent="0.15">
      <c r="A19" s="119"/>
      <c r="B19" s="191"/>
      <c r="C19" s="29">
        <f>T7</f>
        <v>0</v>
      </c>
      <c r="D19" s="30" t="s">
        <v>34</v>
      </c>
      <c r="E19" s="29">
        <f>R7</f>
        <v>0</v>
      </c>
      <c r="F19" s="140"/>
      <c r="G19" s="178"/>
      <c r="H19" s="27">
        <f>T11</f>
        <v>15</v>
      </c>
      <c r="I19" s="28" t="s">
        <v>34</v>
      </c>
      <c r="J19" s="27">
        <f>R11</f>
        <v>8</v>
      </c>
      <c r="K19" s="178"/>
      <c r="L19" s="178"/>
      <c r="M19" s="27">
        <f>T15</f>
        <v>15</v>
      </c>
      <c r="N19" s="28" t="s">
        <v>34</v>
      </c>
      <c r="O19" s="27">
        <f>R15</f>
        <v>2</v>
      </c>
      <c r="P19" s="178"/>
      <c r="Q19" s="134"/>
      <c r="R19" s="25"/>
      <c r="S19" s="26" t="s">
        <v>34</v>
      </c>
      <c r="T19" s="25"/>
      <c r="U19" s="134"/>
      <c r="V19" s="137"/>
      <c r="W19" s="20">
        <v>15</v>
      </c>
      <c r="X19" s="21" t="s">
        <v>34</v>
      </c>
      <c r="Y19" s="20">
        <v>12</v>
      </c>
      <c r="Z19" s="137"/>
      <c r="AA19" s="137"/>
      <c r="AB19" s="20">
        <v>16</v>
      </c>
      <c r="AC19" s="21" t="s">
        <v>34</v>
      </c>
      <c r="AD19" s="20">
        <v>14</v>
      </c>
      <c r="AE19" s="159"/>
      <c r="AF19" s="22"/>
      <c r="AG19" s="22"/>
      <c r="AH19" s="119"/>
      <c r="AI19" s="156"/>
      <c r="AJ19" s="152"/>
      <c r="AK19" s="143"/>
      <c r="AL19" s="152"/>
      <c r="AM19" s="152"/>
      <c r="AN19" s="152"/>
      <c r="AO19" s="143"/>
      <c r="AP19" s="152"/>
      <c r="AQ19" s="152"/>
      <c r="AR19" s="152"/>
      <c r="AS19" s="143"/>
      <c r="AT19" s="152"/>
      <c r="AU19" s="143"/>
      <c r="AV19" s="143"/>
      <c r="AW19" s="146"/>
      <c r="AX19" s="149"/>
    </row>
    <row r="20" spans="1:50" ht="21.95" customHeight="1" x14ac:dyDescent="0.15">
      <c r="A20" s="120"/>
      <c r="B20" s="192"/>
      <c r="C20" s="29">
        <f>T8</f>
        <v>0</v>
      </c>
      <c r="D20" s="30" t="s">
        <v>34</v>
      </c>
      <c r="E20" s="29">
        <f>R8</f>
        <v>0</v>
      </c>
      <c r="F20" s="141"/>
      <c r="G20" s="179"/>
      <c r="H20" s="27">
        <f>T12</f>
        <v>12</v>
      </c>
      <c r="I20" s="28" t="s">
        <v>34</v>
      </c>
      <c r="J20" s="27">
        <f>R12</f>
        <v>15</v>
      </c>
      <c r="K20" s="179"/>
      <c r="L20" s="179"/>
      <c r="M20" s="27">
        <f>T16</f>
        <v>0</v>
      </c>
      <c r="N20" s="28" t="s">
        <v>34</v>
      </c>
      <c r="O20" s="27">
        <f>R16</f>
        <v>0</v>
      </c>
      <c r="P20" s="179"/>
      <c r="Q20" s="135"/>
      <c r="R20" s="25"/>
      <c r="S20" s="26" t="s">
        <v>34</v>
      </c>
      <c r="T20" s="25"/>
      <c r="U20" s="135"/>
      <c r="V20" s="138"/>
      <c r="W20" s="20"/>
      <c r="X20" s="21" t="s">
        <v>34</v>
      </c>
      <c r="Y20" s="20"/>
      <c r="Z20" s="138"/>
      <c r="AA20" s="138"/>
      <c r="AB20" s="20"/>
      <c r="AC20" s="21" t="s">
        <v>34</v>
      </c>
      <c r="AD20" s="20"/>
      <c r="AE20" s="160"/>
      <c r="AF20" s="22"/>
      <c r="AG20" s="22"/>
      <c r="AH20" s="120"/>
      <c r="AI20" s="157"/>
      <c r="AJ20" s="153"/>
      <c r="AK20" s="144"/>
      <c r="AL20" s="153"/>
      <c r="AM20" s="153"/>
      <c r="AN20" s="153"/>
      <c r="AO20" s="144"/>
      <c r="AP20" s="153"/>
      <c r="AQ20" s="153"/>
      <c r="AR20" s="153"/>
      <c r="AS20" s="144"/>
      <c r="AT20" s="153"/>
      <c r="AU20" s="144"/>
      <c r="AV20" s="144"/>
      <c r="AW20" s="147"/>
      <c r="AX20" s="150"/>
    </row>
    <row r="21" spans="1:50" ht="21.95" customHeight="1" x14ac:dyDescent="0.15">
      <c r="A21" s="161" t="str">
        <f>V3</f>
        <v>ペパーミント</v>
      </c>
      <c r="B21" s="162">
        <f>V5</f>
        <v>4</v>
      </c>
      <c r="C21" s="163"/>
      <c r="D21" s="163"/>
      <c r="E21" s="163"/>
      <c r="F21" s="164"/>
      <c r="G21" s="186">
        <f>V9</f>
        <v>2</v>
      </c>
      <c r="H21" s="163"/>
      <c r="I21" s="163"/>
      <c r="J21" s="163"/>
      <c r="K21" s="164"/>
      <c r="L21" s="186">
        <f>V13</f>
        <v>11</v>
      </c>
      <c r="M21" s="163"/>
      <c r="N21" s="163"/>
      <c r="O21" s="163"/>
      <c r="P21" s="164"/>
      <c r="Q21" s="186">
        <f>V17</f>
        <v>9</v>
      </c>
      <c r="R21" s="163"/>
      <c r="S21" s="163"/>
      <c r="T21" s="163"/>
      <c r="U21" s="164"/>
      <c r="V21" s="165"/>
      <c r="W21" s="166"/>
      <c r="X21" s="166"/>
      <c r="Y21" s="166"/>
      <c r="Z21" s="167"/>
      <c r="AA21" s="168">
        <v>0</v>
      </c>
      <c r="AB21" s="169"/>
      <c r="AC21" s="169"/>
      <c r="AD21" s="169"/>
      <c r="AE21" s="193"/>
      <c r="AF21" s="19"/>
      <c r="AG21" s="19"/>
      <c r="AH21" s="161" t="str">
        <f>A21</f>
        <v>ペパーミント</v>
      </c>
      <c r="AI21" s="185">
        <f>IF(B22&gt;F22,1,0)+IF(G22&gt;K22,1,0)+IF(L22&gt;P22,1,0)+IF(Q22&gt;U22,1,0)+IF(V22&gt;Z22,1,0)+IF(AA22&gt;AE22,1,0)</f>
        <v>1</v>
      </c>
      <c r="AJ21" s="183">
        <f>IF(F22&gt;B22,1,0)+IF(K22&gt;G22,1,0)+IF(P22&gt;L22,1,0)+IF(U22&gt;Q22,1,0)+IF(Z22&gt;V22,1,0)+IF(AE22&gt;AA22,1,0)</f>
        <v>3</v>
      </c>
      <c r="AK21" s="180">
        <f>SUM(AI21/(AI21+AJ21))</f>
        <v>0.25</v>
      </c>
      <c r="AL21" s="183">
        <f>RANK(AK21,$AK$5:$AK$28,0)</f>
        <v>5</v>
      </c>
      <c r="AM21" s="183">
        <f>SUM(B22+G22+L22+Q22+V22+AA22)</f>
        <v>2</v>
      </c>
      <c r="AN21" s="183">
        <f>SUM(F22+K22+P22+U22+Z22+AE22)</f>
        <v>7</v>
      </c>
      <c r="AO21" s="180">
        <f>SUM(AM21/(AM21+AN21))</f>
        <v>0.22222222222222221</v>
      </c>
      <c r="AP21" s="183">
        <f>RANK(AO21,$AO$5:$AO$28,0)</f>
        <v>5</v>
      </c>
      <c r="AQ21" s="183">
        <f>SUM(C22+C23+C24+H22+H23+H24+M22+M23+M24+R22+R23+R24+W22+W23+W24+AB22+AB23+AB24)</f>
        <v>81</v>
      </c>
      <c r="AR21" s="183">
        <f>SUM(E22+E23+E24+J22+J23+J24+O22+O23+O24+T22+T23+T24+Y22+Y23+Y24+AD22+AD23+AD24)</f>
        <v>120</v>
      </c>
      <c r="AS21" s="180">
        <f>SUM(AQ21/(AQ21+AR21))</f>
        <v>0.40298507462686567</v>
      </c>
      <c r="AT21" s="183">
        <f>RANK(AS21,$AS$5:$AS$28,0)</f>
        <v>5</v>
      </c>
      <c r="AU21" s="180">
        <f>RANK(AK21,$AK$5:$AK$28,1)+AO21</f>
        <v>2.2222222222222223</v>
      </c>
      <c r="AV21" s="180">
        <f>RANK(AU21,$AU$5:$AU$28,1)+AS21</f>
        <v>2.4029850746268657</v>
      </c>
      <c r="AW21" s="181" t="str">
        <f>$AH$21</f>
        <v>ペパーミント</v>
      </c>
      <c r="AX21" s="182">
        <f>RANK(AV21,$AV$5:$AV$28)</f>
        <v>5</v>
      </c>
    </row>
    <row r="22" spans="1:50" ht="21.95" customHeight="1" x14ac:dyDescent="0.15">
      <c r="A22" s="119"/>
      <c r="B22" s="174">
        <f>IF(C22&gt;E22,1,0)+IF(C23&gt;E23,1,0)+IF(C24&gt;E24,1,0)</f>
        <v>0</v>
      </c>
      <c r="C22" s="27">
        <f>Y6</f>
        <v>4</v>
      </c>
      <c r="D22" s="28" t="s">
        <v>34</v>
      </c>
      <c r="E22" s="27">
        <f>W6</f>
        <v>15</v>
      </c>
      <c r="F22" s="177">
        <f>IF(E22&gt;C22,1,0)+IF(E23&gt;C23,1,0)+IF(E24&gt;C24,1,0)</f>
        <v>2</v>
      </c>
      <c r="G22" s="177">
        <f>IF(H22&gt;J22,1,0)+IF(H23&gt;J23,1,0)+IF(H24&gt;J24,1,0)</f>
        <v>0</v>
      </c>
      <c r="H22" s="27">
        <f>Y10</f>
        <v>9</v>
      </c>
      <c r="I22" s="28" t="s">
        <v>34</v>
      </c>
      <c r="J22" s="27">
        <f>W10</f>
        <v>15</v>
      </c>
      <c r="K22" s="177">
        <f>IF(J22&gt;H22,1,0)+IF(J23&gt;H23,1,0)+IF(J24&gt;H24,1,0)</f>
        <v>2</v>
      </c>
      <c r="L22" s="177">
        <f>IF(M22&gt;O22,1,0)+IF(M23&gt;O23,1,0)+IF(M24&gt;O24,1,0)</f>
        <v>2</v>
      </c>
      <c r="M22" s="27">
        <f>Y14</f>
        <v>10</v>
      </c>
      <c r="N22" s="28" t="s">
        <v>34</v>
      </c>
      <c r="O22" s="27">
        <f>W14</f>
        <v>15</v>
      </c>
      <c r="P22" s="177">
        <f>IF(O22&gt;M22,1,0)+IF(O23&gt;M23,1,0)+IF(O24&gt;M24,1,0)</f>
        <v>1</v>
      </c>
      <c r="Q22" s="177">
        <f>IF(R22&gt;T22,1,0)+IF(R23&gt;T23,1,0)+IF(R24&gt;T24,1,0)</f>
        <v>0</v>
      </c>
      <c r="R22" s="27">
        <f>Y18</f>
        <v>8</v>
      </c>
      <c r="S22" s="28" t="s">
        <v>34</v>
      </c>
      <c r="T22" s="27">
        <f>W18</f>
        <v>15</v>
      </c>
      <c r="U22" s="177">
        <f>IF(T22&gt;R22,1,0)+IF(T23&gt;R23,1,0)+IF(T24&gt;R24,1,0)</f>
        <v>2</v>
      </c>
      <c r="V22" s="133">
        <f>IF(W22&gt;Y22,1,0)+IF(W23&gt;Y23,1,0)+IF(W24&gt;Y24,1,0)</f>
        <v>0</v>
      </c>
      <c r="W22" s="25"/>
      <c r="X22" s="26" t="s">
        <v>34</v>
      </c>
      <c r="Y22" s="25"/>
      <c r="Z22" s="133">
        <f>IF(Y22&gt;W22,1,0)+IF(Y23&gt;W23,1,0)+IF(Y24&gt;W24,1,0)</f>
        <v>0</v>
      </c>
      <c r="AA22" s="139">
        <f>IF(AB22&gt;AD22,1,0)+IF(AB23&gt;AD23,1,0)+IF(AB24&gt;AD24,1,0)</f>
        <v>0</v>
      </c>
      <c r="AB22" s="29"/>
      <c r="AC22" s="30" t="s">
        <v>34</v>
      </c>
      <c r="AD22" s="29"/>
      <c r="AE22" s="194">
        <f>IF(AD22&gt;AB22,1,0)+IF(AD23&gt;AB23,1,0)+IF(AD24&gt;AB24,1,0)</f>
        <v>0</v>
      </c>
      <c r="AF22" s="22"/>
      <c r="AG22" s="22"/>
      <c r="AH22" s="119"/>
      <c r="AI22" s="156"/>
      <c r="AJ22" s="152"/>
      <c r="AK22" s="143"/>
      <c r="AL22" s="152"/>
      <c r="AM22" s="152"/>
      <c r="AN22" s="152"/>
      <c r="AO22" s="143"/>
      <c r="AP22" s="152"/>
      <c r="AQ22" s="152"/>
      <c r="AR22" s="152"/>
      <c r="AS22" s="143"/>
      <c r="AT22" s="152"/>
      <c r="AU22" s="143"/>
      <c r="AV22" s="143"/>
      <c r="AW22" s="146"/>
      <c r="AX22" s="149"/>
    </row>
    <row r="23" spans="1:50" ht="21.95" customHeight="1" x14ac:dyDescent="0.15">
      <c r="A23" s="119"/>
      <c r="B23" s="175"/>
      <c r="C23" s="27">
        <f>Y7</f>
        <v>5</v>
      </c>
      <c r="D23" s="28" t="s">
        <v>34</v>
      </c>
      <c r="E23" s="27">
        <f>W7</f>
        <v>15</v>
      </c>
      <c r="F23" s="178"/>
      <c r="G23" s="178"/>
      <c r="H23" s="27">
        <f>Y11</f>
        <v>3</v>
      </c>
      <c r="I23" s="28" t="s">
        <v>34</v>
      </c>
      <c r="J23" s="27">
        <f>W11</f>
        <v>15</v>
      </c>
      <c r="K23" s="178"/>
      <c r="L23" s="178"/>
      <c r="M23" s="27">
        <f>Y15</f>
        <v>15</v>
      </c>
      <c r="N23" s="28" t="s">
        <v>34</v>
      </c>
      <c r="O23" s="27">
        <f>W15</f>
        <v>9</v>
      </c>
      <c r="P23" s="178"/>
      <c r="Q23" s="178"/>
      <c r="R23" s="27">
        <f>Y19</f>
        <v>12</v>
      </c>
      <c r="S23" s="28" t="s">
        <v>34</v>
      </c>
      <c r="T23" s="27">
        <f>W19</f>
        <v>15</v>
      </c>
      <c r="U23" s="178"/>
      <c r="V23" s="134"/>
      <c r="W23" s="25"/>
      <c r="X23" s="26" t="s">
        <v>34</v>
      </c>
      <c r="Y23" s="25"/>
      <c r="Z23" s="134"/>
      <c r="AA23" s="140"/>
      <c r="AB23" s="29"/>
      <c r="AC23" s="30" t="s">
        <v>34</v>
      </c>
      <c r="AD23" s="29"/>
      <c r="AE23" s="195"/>
      <c r="AF23" s="22"/>
      <c r="AG23" s="22"/>
      <c r="AH23" s="119"/>
      <c r="AI23" s="156"/>
      <c r="AJ23" s="152"/>
      <c r="AK23" s="143"/>
      <c r="AL23" s="152"/>
      <c r="AM23" s="152"/>
      <c r="AN23" s="152"/>
      <c r="AO23" s="143"/>
      <c r="AP23" s="152"/>
      <c r="AQ23" s="152"/>
      <c r="AR23" s="152"/>
      <c r="AS23" s="143"/>
      <c r="AT23" s="152"/>
      <c r="AU23" s="143"/>
      <c r="AV23" s="143"/>
      <c r="AW23" s="146"/>
      <c r="AX23" s="149"/>
    </row>
    <row r="24" spans="1:50" ht="21.95" customHeight="1" x14ac:dyDescent="0.15">
      <c r="A24" s="120"/>
      <c r="B24" s="176"/>
      <c r="C24" s="27">
        <f>Y8</f>
        <v>0</v>
      </c>
      <c r="D24" s="28" t="s">
        <v>34</v>
      </c>
      <c r="E24" s="27">
        <f>W8</f>
        <v>0</v>
      </c>
      <c r="F24" s="179"/>
      <c r="G24" s="179"/>
      <c r="H24" s="27">
        <f>Y12</f>
        <v>0</v>
      </c>
      <c r="I24" s="28" t="s">
        <v>34</v>
      </c>
      <c r="J24" s="27">
        <f>W12</f>
        <v>0</v>
      </c>
      <c r="K24" s="179"/>
      <c r="L24" s="179"/>
      <c r="M24" s="27">
        <f>Y16</f>
        <v>15</v>
      </c>
      <c r="N24" s="28" t="s">
        <v>34</v>
      </c>
      <c r="O24" s="27">
        <f>W16</f>
        <v>6</v>
      </c>
      <c r="P24" s="179"/>
      <c r="Q24" s="179"/>
      <c r="R24" s="27">
        <f>Y20</f>
        <v>0</v>
      </c>
      <c r="S24" s="28" t="s">
        <v>34</v>
      </c>
      <c r="T24" s="27">
        <f>W20</f>
        <v>0</v>
      </c>
      <c r="U24" s="179"/>
      <c r="V24" s="135"/>
      <c r="W24" s="25"/>
      <c r="X24" s="26" t="s">
        <v>34</v>
      </c>
      <c r="Y24" s="25"/>
      <c r="Z24" s="135"/>
      <c r="AA24" s="141"/>
      <c r="AB24" s="29"/>
      <c r="AC24" s="30" t="s">
        <v>34</v>
      </c>
      <c r="AD24" s="29"/>
      <c r="AE24" s="196"/>
      <c r="AF24" s="22"/>
      <c r="AG24" s="22"/>
      <c r="AH24" s="120"/>
      <c r="AI24" s="157"/>
      <c r="AJ24" s="153"/>
      <c r="AK24" s="144"/>
      <c r="AL24" s="153"/>
      <c r="AM24" s="153"/>
      <c r="AN24" s="153"/>
      <c r="AO24" s="144"/>
      <c r="AP24" s="153"/>
      <c r="AQ24" s="153"/>
      <c r="AR24" s="153"/>
      <c r="AS24" s="144"/>
      <c r="AT24" s="153"/>
      <c r="AU24" s="144"/>
      <c r="AV24" s="144"/>
      <c r="AW24" s="147"/>
      <c r="AX24" s="150"/>
    </row>
    <row r="25" spans="1:50" ht="21.95" customHeight="1" x14ac:dyDescent="0.15">
      <c r="A25" s="161" t="str">
        <f>AA3</f>
        <v>NOVEL</v>
      </c>
      <c r="B25" s="162">
        <f>AA5</f>
        <v>1</v>
      </c>
      <c r="C25" s="163"/>
      <c r="D25" s="163"/>
      <c r="E25" s="163"/>
      <c r="F25" s="164"/>
      <c r="G25" s="186">
        <f>AA9</f>
        <v>8</v>
      </c>
      <c r="H25" s="163"/>
      <c r="I25" s="163"/>
      <c r="J25" s="163"/>
      <c r="K25" s="164"/>
      <c r="L25" s="186">
        <f>AA13</f>
        <v>5</v>
      </c>
      <c r="M25" s="163"/>
      <c r="N25" s="163"/>
      <c r="O25" s="163"/>
      <c r="P25" s="164"/>
      <c r="Q25" s="186">
        <f>AA17</f>
        <v>12</v>
      </c>
      <c r="R25" s="163"/>
      <c r="S25" s="163"/>
      <c r="T25" s="163"/>
      <c r="U25" s="164"/>
      <c r="V25" s="186">
        <f>AA21</f>
        <v>0</v>
      </c>
      <c r="W25" s="163"/>
      <c r="X25" s="163"/>
      <c r="Y25" s="163"/>
      <c r="Z25" s="164"/>
      <c r="AA25" s="165"/>
      <c r="AB25" s="166"/>
      <c r="AC25" s="166"/>
      <c r="AD25" s="166"/>
      <c r="AE25" s="209"/>
      <c r="AF25" s="19"/>
      <c r="AG25" s="19"/>
      <c r="AH25" s="161" t="str">
        <f>A25</f>
        <v>NOVEL</v>
      </c>
      <c r="AI25" s="185">
        <f>IF(B26&gt;F26,1,0)+IF(G26&gt;K26,1,0)+IF(L26&gt;P26,1,0)+IF(Q26&gt;U26,1,0)+IF(V26&gt;Z26,1,0)+IF(AA26&gt;AE26,1,0)</f>
        <v>2</v>
      </c>
      <c r="AJ25" s="183">
        <f>IF(F26&gt;B26,1,0)+IF(K26&gt;G26,1,0)+IF(P26&gt;L26,1,0)+IF(U26&gt;Q26,1,0)+IF(Z26&gt;V26,1,0)+IF(AE26&gt;AA26,1,0)</f>
        <v>2</v>
      </c>
      <c r="AK25" s="180">
        <f>SUM(AI25/(AI25+AJ25))</f>
        <v>0.5</v>
      </c>
      <c r="AL25" s="183">
        <f>RANK(AK25,$AK$5:$AK$28,0)</f>
        <v>3</v>
      </c>
      <c r="AM25" s="183">
        <f>SUM(B26+G26+L26+Q26+V26+AA26)</f>
        <v>5</v>
      </c>
      <c r="AN25" s="183">
        <f>SUM(F26+K26+P26+U26+Z26+AE26)</f>
        <v>5</v>
      </c>
      <c r="AO25" s="180">
        <f>SUM(AM25/(AM25+AN25))</f>
        <v>0.5</v>
      </c>
      <c r="AP25" s="183">
        <f>RANK(AO25,$AO$5:$AO$28,0)</f>
        <v>4</v>
      </c>
      <c r="AQ25" s="183">
        <f>SUM(C26+C27+C28+H26+H27+H28+M26+M27+M28+R26+R27+R28+W26+W27+W28+AB26+AB27+AB28)</f>
        <v>150</v>
      </c>
      <c r="AR25" s="183">
        <f>SUM(E26+E27+E28+J26+J27+J28+O26+O27+O28+T26+T27+T28+Y26+Y27+Y28+AD26+AD27+AD28)</f>
        <v>133</v>
      </c>
      <c r="AS25" s="180">
        <f>SUM(AQ25/(AQ25+AR25))</f>
        <v>0.53003533568904593</v>
      </c>
      <c r="AT25" s="183">
        <f>RANK(AS25,$AS$5:$AS$28,0)</f>
        <v>4</v>
      </c>
      <c r="AU25" s="180">
        <f>RANK(AK25,$AK$5:$AK$28,1)+AO25</f>
        <v>3.5</v>
      </c>
      <c r="AV25" s="180">
        <f>RANK(AU25,$AU$5:$AU$28,1)+AS25</f>
        <v>3.5300353356890461</v>
      </c>
      <c r="AW25" s="181" t="str">
        <f>$AH$25</f>
        <v>NOVEL</v>
      </c>
      <c r="AX25" s="182">
        <f>RANK(AV25,$AV$5:$AV$28)</f>
        <v>4</v>
      </c>
    </row>
    <row r="26" spans="1:50" ht="21.95" customHeight="1" x14ac:dyDescent="0.15">
      <c r="A26" s="119"/>
      <c r="B26" s="174">
        <f>IF(C26&gt;E26,1,0)+IF(C27&gt;E27,1,0)+IF(C28&gt;E28,1,0)</f>
        <v>2</v>
      </c>
      <c r="C26" s="27">
        <f>AD6</f>
        <v>16</v>
      </c>
      <c r="D26" s="28" t="s">
        <v>34</v>
      </c>
      <c r="E26" s="27">
        <f>AB6</f>
        <v>17</v>
      </c>
      <c r="F26" s="177">
        <f>IF(E26&gt;C26,1,0)+IF(E27&gt;C27,1,0)+IF(E28&gt;C28,1,0)</f>
        <v>1</v>
      </c>
      <c r="G26" s="177">
        <f>IF(H26&gt;J26,1,0)+IF(H27&gt;J27,1,0)+IF(H28&gt;J28,1,0)</f>
        <v>1</v>
      </c>
      <c r="H26" s="27">
        <f>AD10</f>
        <v>13</v>
      </c>
      <c r="I26" s="28" t="s">
        <v>34</v>
      </c>
      <c r="J26" s="27">
        <f>AB10</f>
        <v>15</v>
      </c>
      <c r="K26" s="177">
        <f>IF(J26&gt;H26,1,0)+IF(J27&gt;H27,1,0)+IF(J28&gt;H28,1,0)</f>
        <v>2</v>
      </c>
      <c r="L26" s="177">
        <f>IF(M26&gt;O26,1,0)+IF(M27&gt;O27,1,0)+IF(M28&gt;O28,1,0)</f>
        <v>2</v>
      </c>
      <c r="M26" s="27">
        <f>AD14</f>
        <v>15</v>
      </c>
      <c r="N26" s="28" t="s">
        <v>34</v>
      </c>
      <c r="O26" s="27">
        <f>AB14</f>
        <v>10</v>
      </c>
      <c r="P26" s="177">
        <f>IF(O26&gt;M26,1,0)+IF(O27&gt;M27,1,0)+IF(O28&gt;M28,1,0)</f>
        <v>0</v>
      </c>
      <c r="Q26" s="177">
        <f>IF(R26&gt;T26,1,0)+IF(R27&gt;T27,1,0)+IF(R28&gt;T28,1,0)</f>
        <v>0</v>
      </c>
      <c r="R26" s="27">
        <f>AD18</f>
        <v>14</v>
      </c>
      <c r="S26" s="28" t="s">
        <v>34</v>
      </c>
      <c r="T26" s="27">
        <f>AB18</f>
        <v>16</v>
      </c>
      <c r="U26" s="177">
        <f>IF(T26&gt;R26,1,0)+IF(T27&gt;R27,1,0)+IF(T28&gt;R28,1,0)</f>
        <v>2</v>
      </c>
      <c r="V26" s="177">
        <f>IF(W26&gt;Y26,1,0)+IF(W27&gt;Y27,1,0)+IF(W28&gt;Y28,1,0)</f>
        <v>0</v>
      </c>
      <c r="W26" s="27">
        <f>AD22</f>
        <v>0</v>
      </c>
      <c r="X26" s="28" t="s">
        <v>34</v>
      </c>
      <c r="Y26" s="27">
        <f>AB22</f>
        <v>0</v>
      </c>
      <c r="Z26" s="177">
        <f>IF(Y26&gt;W26,1,0)+IF(Y27&gt;W27,1,0)+IF(Y28&gt;W28,1,0)</f>
        <v>0</v>
      </c>
      <c r="AA26" s="133">
        <f>IF(AB26&gt;AD26,1,0)+IF(AB27&gt;AD27,1,0)+IF(AB28&gt;AD28,1,0)</f>
        <v>0</v>
      </c>
      <c r="AB26" s="25"/>
      <c r="AC26" s="26" t="s">
        <v>34</v>
      </c>
      <c r="AD26" s="25"/>
      <c r="AE26" s="200">
        <f>IF(AD26&gt;AB26,1,0)+IF(AD27&gt;AB27,1,0)+IF(AD28&gt;AB28,1,0)</f>
        <v>0</v>
      </c>
      <c r="AF26" s="22"/>
      <c r="AG26" s="22"/>
      <c r="AH26" s="119"/>
      <c r="AI26" s="156"/>
      <c r="AJ26" s="152"/>
      <c r="AK26" s="143"/>
      <c r="AL26" s="152"/>
      <c r="AM26" s="152"/>
      <c r="AN26" s="152"/>
      <c r="AO26" s="143"/>
      <c r="AP26" s="152"/>
      <c r="AQ26" s="152"/>
      <c r="AR26" s="152"/>
      <c r="AS26" s="143"/>
      <c r="AT26" s="152"/>
      <c r="AU26" s="143"/>
      <c r="AV26" s="143"/>
      <c r="AW26" s="146"/>
      <c r="AX26" s="149"/>
    </row>
    <row r="27" spans="1:50" ht="21.95" customHeight="1" x14ac:dyDescent="0.15">
      <c r="A27" s="119"/>
      <c r="B27" s="175"/>
      <c r="C27" s="27">
        <f>AD7</f>
        <v>15</v>
      </c>
      <c r="D27" s="28" t="s">
        <v>34</v>
      </c>
      <c r="E27" s="27">
        <f>AB7</f>
        <v>11</v>
      </c>
      <c r="F27" s="178"/>
      <c r="G27" s="178"/>
      <c r="H27" s="27">
        <f>AD11</f>
        <v>17</v>
      </c>
      <c r="I27" s="28" t="s">
        <v>34</v>
      </c>
      <c r="J27" s="27">
        <f>AB11</f>
        <v>16</v>
      </c>
      <c r="K27" s="178"/>
      <c r="L27" s="178"/>
      <c r="M27" s="27">
        <f>AD15</f>
        <v>15</v>
      </c>
      <c r="N27" s="28" t="s">
        <v>34</v>
      </c>
      <c r="O27" s="27">
        <f>AB15</f>
        <v>3</v>
      </c>
      <c r="P27" s="178"/>
      <c r="Q27" s="178"/>
      <c r="R27" s="27">
        <f>AD19</f>
        <v>14</v>
      </c>
      <c r="S27" s="28" t="s">
        <v>34</v>
      </c>
      <c r="T27" s="27">
        <f>AB19</f>
        <v>16</v>
      </c>
      <c r="U27" s="178"/>
      <c r="V27" s="178"/>
      <c r="W27" s="27">
        <f>AD23</f>
        <v>0</v>
      </c>
      <c r="X27" s="28" t="s">
        <v>34</v>
      </c>
      <c r="Y27" s="27">
        <f>AB23</f>
        <v>0</v>
      </c>
      <c r="Z27" s="178"/>
      <c r="AA27" s="134"/>
      <c r="AB27" s="25"/>
      <c r="AC27" s="26" t="s">
        <v>34</v>
      </c>
      <c r="AD27" s="25"/>
      <c r="AE27" s="201"/>
      <c r="AF27" s="22"/>
      <c r="AG27" s="22"/>
      <c r="AH27" s="119"/>
      <c r="AI27" s="156"/>
      <c r="AJ27" s="152"/>
      <c r="AK27" s="143"/>
      <c r="AL27" s="152"/>
      <c r="AM27" s="152"/>
      <c r="AN27" s="152"/>
      <c r="AO27" s="143"/>
      <c r="AP27" s="152"/>
      <c r="AQ27" s="152"/>
      <c r="AR27" s="152"/>
      <c r="AS27" s="143"/>
      <c r="AT27" s="152"/>
      <c r="AU27" s="143"/>
      <c r="AV27" s="143"/>
      <c r="AW27" s="146"/>
      <c r="AX27" s="149"/>
    </row>
    <row r="28" spans="1:50" ht="21.95" customHeight="1" thickBot="1" x14ac:dyDescent="0.2">
      <c r="A28" s="203"/>
      <c r="B28" s="204"/>
      <c r="C28" s="31">
        <f>AD8</f>
        <v>15</v>
      </c>
      <c r="D28" s="32" t="s">
        <v>34</v>
      </c>
      <c r="E28" s="31">
        <f>AB8</f>
        <v>12</v>
      </c>
      <c r="F28" s="205"/>
      <c r="G28" s="205"/>
      <c r="H28" s="31">
        <f>AD12</f>
        <v>16</v>
      </c>
      <c r="I28" s="32" t="s">
        <v>34</v>
      </c>
      <c r="J28" s="31">
        <f>AB12</f>
        <v>17</v>
      </c>
      <c r="K28" s="205"/>
      <c r="L28" s="205"/>
      <c r="M28" s="31">
        <f>AD16</f>
        <v>0</v>
      </c>
      <c r="N28" s="32" t="s">
        <v>34</v>
      </c>
      <c r="O28" s="31">
        <f>AB16</f>
        <v>0</v>
      </c>
      <c r="P28" s="205"/>
      <c r="Q28" s="205"/>
      <c r="R28" s="31">
        <f>AD20</f>
        <v>0</v>
      </c>
      <c r="S28" s="32" t="s">
        <v>34</v>
      </c>
      <c r="T28" s="31">
        <f>AB20</f>
        <v>0</v>
      </c>
      <c r="U28" s="205"/>
      <c r="V28" s="205"/>
      <c r="W28" s="31">
        <f>AD24</f>
        <v>0</v>
      </c>
      <c r="X28" s="32" t="s">
        <v>34</v>
      </c>
      <c r="Y28" s="31">
        <f>AB24</f>
        <v>0</v>
      </c>
      <c r="Z28" s="205"/>
      <c r="AA28" s="199"/>
      <c r="AB28" s="33"/>
      <c r="AC28" s="34" t="s">
        <v>34</v>
      </c>
      <c r="AD28" s="33"/>
      <c r="AE28" s="202"/>
      <c r="AF28" s="23"/>
      <c r="AG28" s="24"/>
      <c r="AH28" s="203"/>
      <c r="AI28" s="210"/>
      <c r="AJ28" s="198"/>
      <c r="AK28" s="197"/>
      <c r="AL28" s="198"/>
      <c r="AM28" s="198"/>
      <c r="AN28" s="198"/>
      <c r="AO28" s="197"/>
      <c r="AP28" s="198"/>
      <c r="AQ28" s="198"/>
      <c r="AR28" s="198"/>
      <c r="AS28" s="197"/>
      <c r="AT28" s="198"/>
      <c r="AU28" s="197"/>
      <c r="AV28" s="197"/>
      <c r="AW28" s="207"/>
      <c r="AX28" s="208"/>
    </row>
    <row r="29" spans="1:50" ht="24.95" customHeight="1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H29" s="206">
        <f>A29</f>
        <v>0</v>
      </c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</row>
  </sheetData>
  <sheetProtection sheet="1" objects="1" scenarios="1"/>
  <mergeCells count="240">
    <mergeCell ref="A29:AE29"/>
    <mergeCell ref="AH29:AX29"/>
    <mergeCell ref="L26:L28"/>
    <mergeCell ref="P26:P28"/>
    <mergeCell ref="Q26:Q28"/>
    <mergeCell ref="U26:U28"/>
    <mergeCell ref="V26:V28"/>
    <mergeCell ref="Z26:Z28"/>
    <mergeCell ref="AS25:AS28"/>
    <mergeCell ref="AT25:AT28"/>
    <mergeCell ref="AU25:AU28"/>
    <mergeCell ref="AV25:AV28"/>
    <mergeCell ref="AW25:AW28"/>
    <mergeCell ref="AX25:AX28"/>
    <mergeCell ref="AM25:AM28"/>
    <mergeCell ref="AN25:AN28"/>
    <mergeCell ref="AO25:AO28"/>
    <mergeCell ref="AP25:AP28"/>
    <mergeCell ref="AQ25:AQ28"/>
    <mergeCell ref="AR25:AR28"/>
    <mergeCell ref="AA25:AE25"/>
    <mergeCell ref="AH25:AH28"/>
    <mergeCell ref="AI25:AI28"/>
    <mergeCell ref="AJ25:AJ28"/>
    <mergeCell ref="A25:A28"/>
    <mergeCell ref="B25:F25"/>
    <mergeCell ref="G25:K25"/>
    <mergeCell ref="L25:P25"/>
    <mergeCell ref="Q25:U25"/>
    <mergeCell ref="V25:Z25"/>
    <mergeCell ref="B26:B28"/>
    <mergeCell ref="F26:F28"/>
    <mergeCell ref="G26:G28"/>
    <mergeCell ref="K26:K28"/>
    <mergeCell ref="AA21:AE21"/>
    <mergeCell ref="AH21:AH24"/>
    <mergeCell ref="AI21:AI24"/>
    <mergeCell ref="AJ21:AJ24"/>
    <mergeCell ref="AK21:AK24"/>
    <mergeCell ref="AL21:AL24"/>
    <mergeCell ref="AA22:AA24"/>
    <mergeCell ref="AE22:AE24"/>
    <mergeCell ref="AK25:AK28"/>
    <mergeCell ref="AL25:AL28"/>
    <mergeCell ref="AA26:AA28"/>
    <mergeCell ref="AE26:AE28"/>
    <mergeCell ref="AV21:AV24"/>
    <mergeCell ref="AW21:AW24"/>
    <mergeCell ref="AX21:AX24"/>
    <mergeCell ref="AM21:AM24"/>
    <mergeCell ref="AN21:AN24"/>
    <mergeCell ref="AO21:AO24"/>
    <mergeCell ref="AP21:AP24"/>
    <mergeCell ref="AQ21:AQ24"/>
    <mergeCell ref="AR21:AR24"/>
    <mergeCell ref="AS21:AS24"/>
    <mergeCell ref="AT21:AT24"/>
    <mergeCell ref="AU21:AU24"/>
    <mergeCell ref="AA17:AE17"/>
    <mergeCell ref="AH17:AH20"/>
    <mergeCell ref="AI17:AI20"/>
    <mergeCell ref="AJ17:AJ20"/>
    <mergeCell ref="AK17:AK20"/>
    <mergeCell ref="AL17:AL20"/>
    <mergeCell ref="AA18:AA20"/>
    <mergeCell ref="AE18:AE20"/>
    <mergeCell ref="A21:A24"/>
    <mergeCell ref="B21:F21"/>
    <mergeCell ref="G21:K21"/>
    <mergeCell ref="L21:P21"/>
    <mergeCell ref="Q21:U21"/>
    <mergeCell ref="V21:Z21"/>
    <mergeCell ref="B22:B24"/>
    <mergeCell ref="F22:F24"/>
    <mergeCell ref="G22:G24"/>
    <mergeCell ref="K22:K24"/>
    <mergeCell ref="L22:L24"/>
    <mergeCell ref="P22:P24"/>
    <mergeCell ref="Q22:Q24"/>
    <mergeCell ref="U22:U24"/>
    <mergeCell ref="V22:V24"/>
    <mergeCell ref="Z22:Z24"/>
    <mergeCell ref="AV17:AV20"/>
    <mergeCell ref="AW17:AW20"/>
    <mergeCell ref="AX17:AX20"/>
    <mergeCell ref="AM17:AM20"/>
    <mergeCell ref="AN17:AN20"/>
    <mergeCell ref="AO17:AO20"/>
    <mergeCell ref="AP17:AP20"/>
    <mergeCell ref="AQ17:AQ20"/>
    <mergeCell ref="AR17:AR20"/>
    <mergeCell ref="AS17:AS20"/>
    <mergeCell ref="AT17:AT20"/>
    <mergeCell ref="AU17:AU20"/>
    <mergeCell ref="AA13:AE13"/>
    <mergeCell ref="AH13:AH16"/>
    <mergeCell ref="AI13:AI16"/>
    <mergeCell ref="AJ13:AJ16"/>
    <mergeCell ref="AK13:AK16"/>
    <mergeCell ref="AL13:AL16"/>
    <mergeCell ref="AA14:AA16"/>
    <mergeCell ref="AE14:AE16"/>
    <mergeCell ref="A17:A20"/>
    <mergeCell ref="B17:F17"/>
    <mergeCell ref="G17:K17"/>
    <mergeCell ref="L17:P17"/>
    <mergeCell ref="Q17:U17"/>
    <mergeCell ref="V17:Z17"/>
    <mergeCell ref="B18:B20"/>
    <mergeCell ref="F18:F20"/>
    <mergeCell ref="G18:G20"/>
    <mergeCell ref="K18:K20"/>
    <mergeCell ref="L18:L20"/>
    <mergeCell ref="P18:P20"/>
    <mergeCell ref="Q18:Q20"/>
    <mergeCell ref="U18:U20"/>
    <mergeCell ref="V18:V20"/>
    <mergeCell ref="Z18:Z20"/>
    <mergeCell ref="AV13:AV16"/>
    <mergeCell ref="AW13:AW16"/>
    <mergeCell ref="AX13:AX16"/>
    <mergeCell ref="AM13:AM16"/>
    <mergeCell ref="AN13:AN16"/>
    <mergeCell ref="AO13:AO16"/>
    <mergeCell ref="AP13:AP16"/>
    <mergeCell ref="AQ13:AQ16"/>
    <mergeCell ref="AR13:AR16"/>
    <mergeCell ref="AS13:AS16"/>
    <mergeCell ref="AT13:AT16"/>
    <mergeCell ref="AU13:AU16"/>
    <mergeCell ref="AA9:AE9"/>
    <mergeCell ref="AH9:AH12"/>
    <mergeCell ref="AI9:AI12"/>
    <mergeCell ref="AJ9:AJ12"/>
    <mergeCell ref="AK9:AK12"/>
    <mergeCell ref="AL9:AL12"/>
    <mergeCell ref="AA10:AA12"/>
    <mergeCell ref="AE10:AE12"/>
    <mergeCell ref="A13:A16"/>
    <mergeCell ref="B13:F13"/>
    <mergeCell ref="G13:K13"/>
    <mergeCell ref="L13:P13"/>
    <mergeCell ref="Q13:U13"/>
    <mergeCell ref="V13:Z13"/>
    <mergeCell ref="B14:B16"/>
    <mergeCell ref="F14:F16"/>
    <mergeCell ref="G14:G16"/>
    <mergeCell ref="K14:K16"/>
    <mergeCell ref="L14:L16"/>
    <mergeCell ref="P14:P16"/>
    <mergeCell ref="Q14:Q16"/>
    <mergeCell ref="U14:U16"/>
    <mergeCell ref="V14:V16"/>
    <mergeCell ref="Z14:Z16"/>
    <mergeCell ref="AV9:AV12"/>
    <mergeCell ref="AW9:AW12"/>
    <mergeCell ref="AX9:AX12"/>
    <mergeCell ref="AM9:AM12"/>
    <mergeCell ref="AN9:AN12"/>
    <mergeCell ref="AO9:AO12"/>
    <mergeCell ref="AP9:AP12"/>
    <mergeCell ref="AQ9:AQ12"/>
    <mergeCell ref="AR9:AR12"/>
    <mergeCell ref="AS9:AS12"/>
    <mergeCell ref="AT9:AT12"/>
    <mergeCell ref="AU9:AU12"/>
    <mergeCell ref="AA5:AE5"/>
    <mergeCell ref="AH5:AH8"/>
    <mergeCell ref="AI5:AI8"/>
    <mergeCell ref="AJ5:AJ8"/>
    <mergeCell ref="AK5:AK8"/>
    <mergeCell ref="AL5:AL8"/>
    <mergeCell ref="AA6:AA8"/>
    <mergeCell ref="AE6:AE8"/>
    <mergeCell ref="A9:A12"/>
    <mergeCell ref="B9:F9"/>
    <mergeCell ref="G9:K9"/>
    <mergeCell ref="L9:P9"/>
    <mergeCell ref="Q9:U9"/>
    <mergeCell ref="V9:Z9"/>
    <mergeCell ref="B10:B12"/>
    <mergeCell ref="F10:F12"/>
    <mergeCell ref="G10:G12"/>
    <mergeCell ref="K10:K12"/>
    <mergeCell ref="L10:L12"/>
    <mergeCell ref="P10:P12"/>
    <mergeCell ref="Q10:Q12"/>
    <mergeCell ref="U10:U12"/>
    <mergeCell ref="V10:V12"/>
    <mergeCell ref="Z10:Z12"/>
    <mergeCell ref="AV5:AV8"/>
    <mergeCell ref="AW5:AW8"/>
    <mergeCell ref="AX5:AX8"/>
    <mergeCell ref="AM5:AM8"/>
    <mergeCell ref="AN5:AN8"/>
    <mergeCell ref="AO5:AO8"/>
    <mergeCell ref="AP5:AP8"/>
    <mergeCell ref="AQ5:AQ8"/>
    <mergeCell ref="AR5:AR8"/>
    <mergeCell ref="AS5:AS8"/>
    <mergeCell ref="AT5:AT8"/>
    <mergeCell ref="AU5:AU8"/>
    <mergeCell ref="A5:A8"/>
    <mergeCell ref="B5:F5"/>
    <mergeCell ref="G5:K5"/>
    <mergeCell ref="L5:P5"/>
    <mergeCell ref="Q5:U5"/>
    <mergeCell ref="V5:Z5"/>
    <mergeCell ref="B6:B8"/>
    <mergeCell ref="F6:F8"/>
    <mergeCell ref="G6:G8"/>
    <mergeCell ref="K6:K8"/>
    <mergeCell ref="L6:L8"/>
    <mergeCell ref="P6:P8"/>
    <mergeCell ref="Q6:Q8"/>
    <mergeCell ref="U6:U8"/>
    <mergeCell ref="V6:V8"/>
    <mergeCell ref="Z6:Z8"/>
    <mergeCell ref="A1:AE1"/>
    <mergeCell ref="AH1:AX1"/>
    <mergeCell ref="A2:AE2"/>
    <mergeCell ref="AH2:AX2"/>
    <mergeCell ref="A3:A4"/>
    <mergeCell ref="B3:F4"/>
    <mergeCell ref="G3:K4"/>
    <mergeCell ref="L3:P4"/>
    <mergeCell ref="Q3:U4"/>
    <mergeCell ref="V3:Z4"/>
    <mergeCell ref="AQ3:AS3"/>
    <mergeCell ref="AT3:AT4"/>
    <mergeCell ref="AU3:AU4"/>
    <mergeCell ref="AV3:AV4"/>
    <mergeCell ref="AW3:AW4"/>
    <mergeCell ref="AX3:AX4"/>
    <mergeCell ref="AA3:AE4"/>
    <mergeCell ref="AH3:AH4"/>
    <mergeCell ref="AI3:AK3"/>
    <mergeCell ref="AL3:AL4"/>
    <mergeCell ref="AM3:AO3"/>
    <mergeCell ref="AP3:AP4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X29"/>
  <sheetViews>
    <sheetView zoomScale="70" zoomScaleNormal="70" workbookViewId="0">
      <selection activeCell="Z14" sqref="Z14:Z16"/>
    </sheetView>
  </sheetViews>
  <sheetFormatPr defaultRowHeight="13.5" x14ac:dyDescent="0.15"/>
  <cols>
    <col min="1" max="1" width="15.625" style="14" customWidth="1"/>
    <col min="2" max="32" width="3.875" style="14" customWidth="1"/>
    <col min="33" max="33" width="3.75" style="14" customWidth="1"/>
    <col min="34" max="34" width="15.625" style="14" customWidth="1"/>
    <col min="35" max="36" width="5.625" style="14" customWidth="1"/>
    <col min="37" max="38" width="8.625" style="14" customWidth="1"/>
    <col min="39" max="40" width="5.625" style="14" customWidth="1"/>
    <col min="41" max="42" width="8.625" style="14" customWidth="1"/>
    <col min="43" max="44" width="5.625" style="14" customWidth="1"/>
    <col min="45" max="45" width="9.625" style="14" customWidth="1"/>
    <col min="46" max="48" width="8.625" style="14" customWidth="1"/>
    <col min="49" max="49" width="15.75" style="14" customWidth="1"/>
    <col min="50" max="50" width="9.625" style="14" customWidth="1"/>
    <col min="51" max="16384" width="9" style="14"/>
  </cols>
  <sheetData>
    <row r="1" spans="1:50" ht="24.95" customHeight="1" x14ac:dyDescent="0.2">
      <c r="A1" s="90" t="s">
        <v>135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H1" s="90" t="str">
        <f>A1</f>
        <v>レディース18歳の部</v>
      </c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</row>
    <row r="2" spans="1:50" ht="24.95" customHeight="1" thickBot="1" x14ac:dyDescent="0.25">
      <c r="A2" s="91" t="s">
        <v>67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15"/>
      <c r="AG2" s="15"/>
      <c r="AH2" s="91" t="str">
        <f>A2</f>
        <v>　Ｂグループ</v>
      </c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1:50" ht="24.95" customHeight="1" x14ac:dyDescent="0.15">
      <c r="A3" s="92" t="s">
        <v>144</v>
      </c>
      <c r="B3" s="94" t="s">
        <v>145</v>
      </c>
      <c r="C3" s="95"/>
      <c r="D3" s="95"/>
      <c r="E3" s="95"/>
      <c r="F3" s="96"/>
      <c r="G3" s="100" t="s">
        <v>146</v>
      </c>
      <c r="H3" s="95"/>
      <c r="I3" s="95"/>
      <c r="J3" s="95"/>
      <c r="K3" s="96"/>
      <c r="L3" s="100" t="s">
        <v>147</v>
      </c>
      <c r="M3" s="95"/>
      <c r="N3" s="95"/>
      <c r="O3" s="95"/>
      <c r="P3" s="96"/>
      <c r="Q3" s="100" t="s">
        <v>148</v>
      </c>
      <c r="R3" s="95"/>
      <c r="S3" s="95"/>
      <c r="T3" s="95"/>
      <c r="U3" s="96"/>
      <c r="V3" s="100" t="s">
        <v>149</v>
      </c>
      <c r="W3" s="95"/>
      <c r="X3" s="95"/>
      <c r="Y3" s="95"/>
      <c r="Z3" s="96"/>
      <c r="AA3" s="100" t="s">
        <v>150</v>
      </c>
      <c r="AB3" s="95"/>
      <c r="AC3" s="95"/>
      <c r="AD3" s="95"/>
      <c r="AE3" s="113"/>
      <c r="AF3" s="16"/>
      <c r="AG3" s="16"/>
      <c r="AH3" s="115"/>
      <c r="AI3" s="117" t="s">
        <v>12</v>
      </c>
      <c r="AJ3" s="103"/>
      <c r="AK3" s="104"/>
      <c r="AL3" s="105" t="s">
        <v>13</v>
      </c>
      <c r="AM3" s="102" t="s">
        <v>14</v>
      </c>
      <c r="AN3" s="103"/>
      <c r="AO3" s="104"/>
      <c r="AP3" s="105" t="s">
        <v>13</v>
      </c>
      <c r="AQ3" s="102" t="s">
        <v>15</v>
      </c>
      <c r="AR3" s="103"/>
      <c r="AS3" s="104"/>
      <c r="AT3" s="105" t="s">
        <v>16</v>
      </c>
      <c r="AU3" s="107" t="s">
        <v>17</v>
      </c>
      <c r="AV3" s="107" t="s">
        <v>18</v>
      </c>
      <c r="AW3" s="109" t="s">
        <v>19</v>
      </c>
      <c r="AX3" s="111" t="s">
        <v>20</v>
      </c>
    </row>
    <row r="4" spans="1:50" ht="24.95" customHeight="1" thickBot="1" x14ac:dyDescent="0.2">
      <c r="A4" s="93"/>
      <c r="B4" s="97"/>
      <c r="C4" s="98"/>
      <c r="D4" s="98"/>
      <c r="E4" s="98"/>
      <c r="F4" s="99"/>
      <c r="G4" s="101"/>
      <c r="H4" s="98"/>
      <c r="I4" s="98"/>
      <c r="J4" s="98"/>
      <c r="K4" s="99"/>
      <c r="L4" s="101"/>
      <c r="M4" s="98"/>
      <c r="N4" s="98"/>
      <c r="O4" s="98"/>
      <c r="P4" s="99"/>
      <c r="Q4" s="101"/>
      <c r="R4" s="98"/>
      <c r="S4" s="98"/>
      <c r="T4" s="98"/>
      <c r="U4" s="99"/>
      <c r="V4" s="101"/>
      <c r="W4" s="98"/>
      <c r="X4" s="98"/>
      <c r="Y4" s="98"/>
      <c r="Z4" s="99"/>
      <c r="AA4" s="101"/>
      <c r="AB4" s="98"/>
      <c r="AC4" s="98"/>
      <c r="AD4" s="98"/>
      <c r="AE4" s="114"/>
      <c r="AF4" s="16"/>
      <c r="AG4" s="16"/>
      <c r="AH4" s="116"/>
      <c r="AI4" s="17" t="s">
        <v>21</v>
      </c>
      <c r="AJ4" s="18" t="s">
        <v>22</v>
      </c>
      <c r="AK4" s="18" t="s">
        <v>23</v>
      </c>
      <c r="AL4" s="106"/>
      <c r="AM4" s="17" t="s">
        <v>21</v>
      </c>
      <c r="AN4" s="18" t="s">
        <v>22</v>
      </c>
      <c r="AO4" s="18" t="s">
        <v>24</v>
      </c>
      <c r="AP4" s="106"/>
      <c r="AQ4" s="17" t="s">
        <v>21</v>
      </c>
      <c r="AR4" s="18" t="s">
        <v>22</v>
      </c>
      <c r="AS4" s="18" t="s">
        <v>25</v>
      </c>
      <c r="AT4" s="106"/>
      <c r="AU4" s="108"/>
      <c r="AV4" s="108"/>
      <c r="AW4" s="110"/>
      <c r="AX4" s="112"/>
    </row>
    <row r="5" spans="1:50" ht="21.95" customHeight="1" x14ac:dyDescent="0.15">
      <c r="A5" s="118" t="str">
        <f>B3</f>
        <v>RinRin</v>
      </c>
      <c r="B5" s="121"/>
      <c r="C5" s="122"/>
      <c r="D5" s="122"/>
      <c r="E5" s="122"/>
      <c r="F5" s="123"/>
      <c r="G5" s="124">
        <v>10</v>
      </c>
      <c r="H5" s="125"/>
      <c r="I5" s="125"/>
      <c r="J5" s="125"/>
      <c r="K5" s="126"/>
      <c r="L5" s="124">
        <v>7</v>
      </c>
      <c r="M5" s="125"/>
      <c r="N5" s="125"/>
      <c r="O5" s="125"/>
      <c r="P5" s="126"/>
      <c r="Q5" s="127">
        <v>0</v>
      </c>
      <c r="R5" s="128"/>
      <c r="S5" s="128"/>
      <c r="T5" s="128"/>
      <c r="U5" s="129"/>
      <c r="V5" s="124">
        <v>4</v>
      </c>
      <c r="W5" s="125"/>
      <c r="X5" s="125"/>
      <c r="Y5" s="125"/>
      <c r="Z5" s="126"/>
      <c r="AA5" s="124">
        <v>1</v>
      </c>
      <c r="AB5" s="125"/>
      <c r="AC5" s="125"/>
      <c r="AD5" s="125"/>
      <c r="AE5" s="154"/>
      <c r="AF5" s="19"/>
      <c r="AG5" s="19"/>
      <c r="AH5" s="118" t="str">
        <f>A5</f>
        <v>RinRin</v>
      </c>
      <c r="AI5" s="155">
        <f>IF(B6&gt;F6,1,0)+IF(G6&gt;K6,1,0)+IF(L6&gt;P6,1,0)+IF(Q6&gt;U6,1,0)+IF(V6&gt;Z6,1,0)+IF(AA6&gt;AE6,1,0)</f>
        <v>4</v>
      </c>
      <c r="AJ5" s="151">
        <f>IF(F6&gt;B6,1,0)+IF(K6&gt;G6,1,0)+IF(P6&gt;L6,1,0)+IF(U6&gt;Q6,1,0)+IF(Z6&gt;V6,1,0)+IF(AE6&gt;AA6,1,0)</f>
        <v>0</v>
      </c>
      <c r="AK5" s="142">
        <f>SUM(AI5/(AI5+AJ5))</f>
        <v>1</v>
      </c>
      <c r="AL5" s="151">
        <f>RANK(AK5,$AK$5:$AK$28,0)</f>
        <v>1</v>
      </c>
      <c r="AM5" s="151">
        <f>SUM(B6+G6+L6+Q6+V6+AA6)</f>
        <v>8</v>
      </c>
      <c r="AN5" s="151">
        <f>SUM(F6+K6+P6+U6+Z6+AE6)</f>
        <v>0</v>
      </c>
      <c r="AO5" s="142">
        <f>SUM(AM5/(AM5+AN5))</f>
        <v>1</v>
      </c>
      <c r="AP5" s="151">
        <f>RANK(AO5,$AO$5:$AO$28,0)</f>
        <v>1</v>
      </c>
      <c r="AQ5" s="151">
        <f>SUM(C6+C7+C8+H6+H7+H8+M6+M7+M8+R6+R7+R8+W6+W7+W8+AB6+AB7+AB8)</f>
        <v>120</v>
      </c>
      <c r="AR5" s="151">
        <f>SUM(E6+E7+E8+J6+J7+J8+O6+O7+O8+T6+T7+T8+Y6+Y7+Y8+AD6+AD7+AD8)</f>
        <v>83</v>
      </c>
      <c r="AS5" s="142">
        <f>SUM(AQ5/(AQ5+AR5))</f>
        <v>0.59113300492610843</v>
      </c>
      <c r="AT5" s="151">
        <f>RANK(AS5,$AS$5:$AS$28,0)</f>
        <v>1</v>
      </c>
      <c r="AU5" s="142">
        <f>RANK(AK5,$AK$5:$AK$28,1)+AO5</f>
        <v>7</v>
      </c>
      <c r="AV5" s="142">
        <f>RANK(AU5,$AU$5:$AU$28,1)+AS5</f>
        <v>6.5911330049261085</v>
      </c>
      <c r="AW5" s="145" t="str">
        <f>$AH$5</f>
        <v>RinRin</v>
      </c>
      <c r="AX5" s="148">
        <f>RANK(AV5,$AV$5:$AV$28)</f>
        <v>1</v>
      </c>
    </row>
    <row r="6" spans="1:50" ht="21.95" customHeight="1" x14ac:dyDescent="0.15">
      <c r="A6" s="119"/>
      <c r="B6" s="130">
        <f>IF(C6&gt;E6,1,0)+IF(C7&gt;E7,1,0)+IF(C8&gt;E8,1,0)</f>
        <v>0</v>
      </c>
      <c r="C6" s="25"/>
      <c r="D6" s="26" t="s">
        <v>26</v>
      </c>
      <c r="E6" s="25"/>
      <c r="F6" s="133">
        <f>IF(E6&gt;C6,1,0)+IF(E7&gt;C7,1,0)+IF(E8&gt;C8,1,0)</f>
        <v>0</v>
      </c>
      <c r="G6" s="136">
        <f>IF(H6&gt;J6,1,0)+IF(H7&gt;J7,1,0)+IF(H8&gt;J8,1,0)</f>
        <v>2</v>
      </c>
      <c r="H6" s="20">
        <v>15</v>
      </c>
      <c r="I6" s="21" t="s">
        <v>27</v>
      </c>
      <c r="J6" s="20">
        <v>11</v>
      </c>
      <c r="K6" s="136">
        <f>IF(J6&gt;H6,1,0)+IF(J7&gt;H7,1,0)+IF(J8&gt;H8,1,0)</f>
        <v>0</v>
      </c>
      <c r="L6" s="136">
        <f>IF(M6&gt;O6,1,0)+IF(M7&gt;O7,1,0)+IF(M8&gt;O8,1,0)</f>
        <v>2</v>
      </c>
      <c r="M6" s="20">
        <v>15</v>
      </c>
      <c r="N6" s="21" t="s">
        <v>26</v>
      </c>
      <c r="O6" s="20">
        <v>12</v>
      </c>
      <c r="P6" s="136">
        <f>IF(O6&gt;M6,1,0)+IF(O7&gt;M7,1,0)+IF(O8&gt;M8,1,0)</f>
        <v>0</v>
      </c>
      <c r="Q6" s="139">
        <f>IF(R6&gt;T6,1,0)+IF(R7&gt;T7,1,0)+IF(R8&gt;T8,1,0)</f>
        <v>0</v>
      </c>
      <c r="R6" s="29"/>
      <c r="S6" s="30" t="s">
        <v>28</v>
      </c>
      <c r="T6" s="29"/>
      <c r="U6" s="139">
        <f>IF(T6&gt;R6,1,0)+IF(T7&gt;R7,1,0)+IF(T8&gt;R8,1,0)</f>
        <v>0</v>
      </c>
      <c r="V6" s="136">
        <f>IF(W6&gt;Y6,1,0)+IF(W7&gt;Y7,1,0)+IF(W8&gt;Y8,1,0)</f>
        <v>2</v>
      </c>
      <c r="W6" s="20">
        <v>15</v>
      </c>
      <c r="X6" s="21" t="s">
        <v>29</v>
      </c>
      <c r="Y6" s="20">
        <v>10</v>
      </c>
      <c r="Z6" s="136">
        <f>IF(Y6&gt;W6,1,0)+IF(Y7&gt;W7,1,0)+IF(Y8&gt;W8,1,0)</f>
        <v>0</v>
      </c>
      <c r="AA6" s="136">
        <f>IF(AB6&gt;AD6,1,0)+IF(AB7&gt;AD7,1,0)+IF(AB8&gt;AD8,1,0)</f>
        <v>2</v>
      </c>
      <c r="AB6" s="20">
        <v>15</v>
      </c>
      <c r="AC6" s="21" t="s">
        <v>30</v>
      </c>
      <c r="AD6" s="20">
        <v>11</v>
      </c>
      <c r="AE6" s="158">
        <f>IF(AD6&gt;AB6,1,0)+IF(AD7&gt;AB7,1,0)+IF(AD8&gt;AB8,1,0)</f>
        <v>0</v>
      </c>
      <c r="AF6" s="22"/>
      <c r="AG6" s="22"/>
      <c r="AH6" s="119"/>
      <c r="AI6" s="156"/>
      <c r="AJ6" s="152"/>
      <c r="AK6" s="143"/>
      <c r="AL6" s="152"/>
      <c r="AM6" s="152"/>
      <c r="AN6" s="152"/>
      <c r="AO6" s="143"/>
      <c r="AP6" s="152"/>
      <c r="AQ6" s="152"/>
      <c r="AR6" s="152"/>
      <c r="AS6" s="143"/>
      <c r="AT6" s="152"/>
      <c r="AU6" s="143"/>
      <c r="AV6" s="143"/>
      <c r="AW6" s="146"/>
      <c r="AX6" s="149"/>
    </row>
    <row r="7" spans="1:50" ht="21.95" customHeight="1" x14ac:dyDescent="0.15">
      <c r="A7" s="119"/>
      <c r="B7" s="131"/>
      <c r="C7" s="25"/>
      <c r="D7" s="26" t="s">
        <v>30</v>
      </c>
      <c r="E7" s="25"/>
      <c r="F7" s="134"/>
      <c r="G7" s="137"/>
      <c r="H7" s="20">
        <v>15</v>
      </c>
      <c r="I7" s="21" t="s">
        <v>30</v>
      </c>
      <c r="J7" s="20">
        <v>12</v>
      </c>
      <c r="K7" s="137"/>
      <c r="L7" s="137"/>
      <c r="M7" s="20">
        <v>15</v>
      </c>
      <c r="N7" s="21" t="s">
        <v>27</v>
      </c>
      <c r="O7" s="20">
        <v>13</v>
      </c>
      <c r="P7" s="137"/>
      <c r="Q7" s="140"/>
      <c r="R7" s="29"/>
      <c r="S7" s="30" t="s">
        <v>31</v>
      </c>
      <c r="T7" s="29"/>
      <c r="U7" s="140"/>
      <c r="V7" s="137"/>
      <c r="W7" s="20">
        <v>15</v>
      </c>
      <c r="X7" s="21" t="s">
        <v>28</v>
      </c>
      <c r="Y7" s="20">
        <v>10</v>
      </c>
      <c r="Z7" s="137"/>
      <c r="AA7" s="137"/>
      <c r="AB7" s="20">
        <v>15</v>
      </c>
      <c r="AC7" s="21" t="s">
        <v>30</v>
      </c>
      <c r="AD7" s="20">
        <v>4</v>
      </c>
      <c r="AE7" s="159"/>
      <c r="AF7" s="22"/>
      <c r="AG7" s="22"/>
      <c r="AH7" s="119"/>
      <c r="AI7" s="156"/>
      <c r="AJ7" s="152"/>
      <c r="AK7" s="143"/>
      <c r="AL7" s="152"/>
      <c r="AM7" s="152"/>
      <c r="AN7" s="152"/>
      <c r="AO7" s="143"/>
      <c r="AP7" s="152"/>
      <c r="AQ7" s="152"/>
      <c r="AR7" s="152"/>
      <c r="AS7" s="143"/>
      <c r="AT7" s="152"/>
      <c r="AU7" s="143"/>
      <c r="AV7" s="143"/>
      <c r="AW7" s="146"/>
      <c r="AX7" s="149"/>
    </row>
    <row r="8" spans="1:50" ht="21.95" customHeight="1" x14ac:dyDescent="0.15">
      <c r="A8" s="120"/>
      <c r="B8" s="132"/>
      <c r="C8" s="25"/>
      <c r="D8" s="26" t="s">
        <v>30</v>
      </c>
      <c r="E8" s="25"/>
      <c r="F8" s="135"/>
      <c r="G8" s="138"/>
      <c r="H8" s="20"/>
      <c r="I8" s="21" t="s">
        <v>30</v>
      </c>
      <c r="J8" s="20"/>
      <c r="K8" s="138"/>
      <c r="L8" s="138"/>
      <c r="M8" s="20"/>
      <c r="N8" s="21" t="s">
        <v>30</v>
      </c>
      <c r="O8" s="20"/>
      <c r="P8" s="138"/>
      <c r="Q8" s="141"/>
      <c r="R8" s="29"/>
      <c r="S8" s="30" t="s">
        <v>30</v>
      </c>
      <c r="T8" s="29"/>
      <c r="U8" s="141"/>
      <c r="V8" s="138"/>
      <c r="W8" s="20"/>
      <c r="X8" s="21" t="s">
        <v>32</v>
      </c>
      <c r="Y8" s="20"/>
      <c r="Z8" s="138"/>
      <c r="AA8" s="138"/>
      <c r="AB8" s="20"/>
      <c r="AC8" s="21" t="s">
        <v>33</v>
      </c>
      <c r="AD8" s="20"/>
      <c r="AE8" s="160"/>
      <c r="AF8" s="22"/>
      <c r="AG8" s="22"/>
      <c r="AH8" s="120"/>
      <c r="AI8" s="157"/>
      <c r="AJ8" s="153"/>
      <c r="AK8" s="144"/>
      <c r="AL8" s="153"/>
      <c r="AM8" s="153"/>
      <c r="AN8" s="153"/>
      <c r="AO8" s="144"/>
      <c r="AP8" s="153"/>
      <c r="AQ8" s="153"/>
      <c r="AR8" s="153"/>
      <c r="AS8" s="144"/>
      <c r="AT8" s="153"/>
      <c r="AU8" s="144"/>
      <c r="AV8" s="144"/>
      <c r="AW8" s="147"/>
      <c r="AX8" s="150"/>
    </row>
    <row r="9" spans="1:50" ht="21.95" customHeight="1" x14ac:dyDescent="0.15">
      <c r="A9" s="161" t="str">
        <f>G3</f>
        <v>HAPPY</v>
      </c>
      <c r="B9" s="162">
        <f>G5</f>
        <v>10</v>
      </c>
      <c r="C9" s="163"/>
      <c r="D9" s="163"/>
      <c r="E9" s="163"/>
      <c r="F9" s="164"/>
      <c r="G9" s="165"/>
      <c r="H9" s="166"/>
      <c r="I9" s="166"/>
      <c r="J9" s="166"/>
      <c r="K9" s="167"/>
      <c r="L9" s="168">
        <v>0</v>
      </c>
      <c r="M9" s="169"/>
      <c r="N9" s="169"/>
      <c r="O9" s="169"/>
      <c r="P9" s="170"/>
      <c r="Q9" s="171">
        <v>6</v>
      </c>
      <c r="R9" s="172"/>
      <c r="S9" s="172"/>
      <c r="T9" s="172"/>
      <c r="U9" s="173"/>
      <c r="V9" s="171">
        <v>2</v>
      </c>
      <c r="W9" s="172"/>
      <c r="X9" s="172"/>
      <c r="Y9" s="172"/>
      <c r="Z9" s="173"/>
      <c r="AA9" s="171">
        <v>8</v>
      </c>
      <c r="AB9" s="172"/>
      <c r="AC9" s="172"/>
      <c r="AD9" s="172"/>
      <c r="AE9" s="184"/>
      <c r="AF9" s="19"/>
      <c r="AG9" s="19"/>
      <c r="AH9" s="161" t="str">
        <f>A9</f>
        <v>HAPPY</v>
      </c>
      <c r="AI9" s="185">
        <f>IF(B10&gt;F10,1,0)+IF(G10&gt;K10,1,0)+IF(L10&gt;P10,1,0)+IF(Q10&gt;U10,1,0)+IF(V10&gt;Z10,1,0)+IF(AA10&gt;AE10,1,0)</f>
        <v>1</v>
      </c>
      <c r="AJ9" s="183">
        <f>IF(F10&gt;B10,1,0)+IF(K10&gt;G10,1,0)+IF(P10&gt;L10,1,0)+IF(U10&gt;Q10,1,0)+IF(Z10&gt;V10,1,0)+IF(AE10&gt;AA10,1,0)</f>
        <v>3</v>
      </c>
      <c r="AK9" s="180">
        <f>SUM(AI9/(AI9+AJ9))</f>
        <v>0.25</v>
      </c>
      <c r="AL9" s="183">
        <f>RANK(AK9,$AK$5:$AK$28,0)</f>
        <v>5</v>
      </c>
      <c r="AM9" s="183">
        <f>SUM(B10+G10+L10+Q10+V10+AA10)</f>
        <v>2</v>
      </c>
      <c r="AN9" s="183">
        <f>SUM(F10+K10+P10+U10+Z10+AE10)</f>
        <v>6</v>
      </c>
      <c r="AO9" s="180">
        <f>SUM(AM9/(AM9+AN9))</f>
        <v>0.25</v>
      </c>
      <c r="AP9" s="183">
        <f>RANK(AO9,$AO$5:$AO$28,0)</f>
        <v>5</v>
      </c>
      <c r="AQ9" s="183">
        <f>SUM(C10+C11+C12+H10+H11+H12+M10+M11+M12+R10+R11+R12+W10+W11+W12+AB10+AB11+AB12)</f>
        <v>81</v>
      </c>
      <c r="AR9" s="183">
        <f>SUM(E10+E11+E12+J10+J11+J12+O10+O11+O12+T10+T11+T12+Y10+Y11+Y12+AD10+AD11+AD12)</f>
        <v>114</v>
      </c>
      <c r="AS9" s="180">
        <f>SUM(AQ9/(AQ9+AR9))</f>
        <v>0.41538461538461541</v>
      </c>
      <c r="AT9" s="183">
        <f>RANK(AS9,$AS$5:$AS$28,0)</f>
        <v>5</v>
      </c>
      <c r="AU9" s="180">
        <f>RANK(AK9,$AK$5:$AK$28,1)+AO9</f>
        <v>2.25</v>
      </c>
      <c r="AV9" s="180">
        <f>RANK(AU9,$AU$5:$AU$28,1)+AS9</f>
        <v>2.4153846153846152</v>
      </c>
      <c r="AW9" s="181" t="str">
        <f>$AH$9</f>
        <v>HAPPY</v>
      </c>
      <c r="AX9" s="182">
        <f>RANK(AV9,$AV$5:$AV$28)</f>
        <v>5</v>
      </c>
    </row>
    <row r="10" spans="1:50" ht="21.95" customHeight="1" x14ac:dyDescent="0.15">
      <c r="A10" s="119"/>
      <c r="B10" s="174">
        <f>IF(C10&gt;E10,1,0)+IF(C11&gt;E11,1,0)+IF(C12&gt;E12,1,0)</f>
        <v>0</v>
      </c>
      <c r="C10" s="27">
        <f>J6</f>
        <v>11</v>
      </c>
      <c r="D10" s="28" t="s">
        <v>34</v>
      </c>
      <c r="E10" s="27">
        <f>H6</f>
        <v>15</v>
      </c>
      <c r="F10" s="177">
        <f>IF(E10&gt;C10,1,0)+IF(E11&gt;C11,1,0)+IF(E12&gt;C12,1,0)</f>
        <v>2</v>
      </c>
      <c r="G10" s="133">
        <f>IF(H10&gt;J10,1,0)+IF(H11&gt;J11,1,0)+IF(H12&gt;J12,1,0)</f>
        <v>0</v>
      </c>
      <c r="H10" s="25"/>
      <c r="I10" s="26" t="s">
        <v>34</v>
      </c>
      <c r="J10" s="25"/>
      <c r="K10" s="133">
        <f>IF(J10&gt;H10,1,0)+IF(J11&gt;H11,1,0)+IF(J12&gt;H12,1,0)</f>
        <v>0</v>
      </c>
      <c r="L10" s="139">
        <f>IF(M10&gt;O10,1,0)+IF(M11&gt;O11,1,0)+IF(M12&gt;O12,1,0)</f>
        <v>0</v>
      </c>
      <c r="M10" s="29"/>
      <c r="N10" s="30" t="s">
        <v>34</v>
      </c>
      <c r="O10" s="29"/>
      <c r="P10" s="139">
        <f>IF(O10&gt;M10,1,0)+IF(O11&gt;M11,1,0)+IF(O12&gt;M12,1,0)</f>
        <v>0</v>
      </c>
      <c r="Q10" s="136">
        <f>IF(R10&gt;T10,1,0)+IF(R11&gt;T11,1,0)+IF(R12&gt;T12,1,0)</f>
        <v>0</v>
      </c>
      <c r="R10" s="20">
        <v>2</v>
      </c>
      <c r="S10" s="21" t="s">
        <v>34</v>
      </c>
      <c r="T10" s="20">
        <v>15</v>
      </c>
      <c r="U10" s="136">
        <f>IF(T10&gt;R10,1,0)+IF(T11&gt;R11,1,0)+IF(T12&gt;R12,1,0)</f>
        <v>2</v>
      </c>
      <c r="V10" s="136">
        <f>IF(W10&gt;Y10,1,0)+IF(W11&gt;Y11,1,0)+IF(W12&gt;Y12,1,0)</f>
        <v>0</v>
      </c>
      <c r="W10" s="20">
        <v>6</v>
      </c>
      <c r="X10" s="21" t="s">
        <v>34</v>
      </c>
      <c r="Y10" s="20">
        <v>15</v>
      </c>
      <c r="Z10" s="136">
        <f>IF(Y10&gt;W10,1,0)+IF(Y11&gt;W11,1,0)+IF(Y12&gt;W12,1,0)</f>
        <v>2</v>
      </c>
      <c r="AA10" s="136">
        <f>IF(AB10&gt;AD10,1,0)+IF(AB11&gt;AD11,1,0)+IF(AB12&gt;AD12,1,0)</f>
        <v>2</v>
      </c>
      <c r="AB10" s="20">
        <v>17</v>
      </c>
      <c r="AC10" s="21" t="s">
        <v>34</v>
      </c>
      <c r="AD10" s="20">
        <v>16</v>
      </c>
      <c r="AE10" s="158">
        <f>IF(AD10&gt;AB10,1,0)+IF(AD11&gt;AB11,1,0)+IF(AD12&gt;AB12,1,0)</f>
        <v>0</v>
      </c>
      <c r="AF10" s="22"/>
      <c r="AG10" s="22"/>
      <c r="AH10" s="119"/>
      <c r="AI10" s="156"/>
      <c r="AJ10" s="152"/>
      <c r="AK10" s="143"/>
      <c r="AL10" s="152"/>
      <c r="AM10" s="152"/>
      <c r="AN10" s="152"/>
      <c r="AO10" s="143"/>
      <c r="AP10" s="152"/>
      <c r="AQ10" s="152"/>
      <c r="AR10" s="152"/>
      <c r="AS10" s="143"/>
      <c r="AT10" s="152"/>
      <c r="AU10" s="143"/>
      <c r="AV10" s="143"/>
      <c r="AW10" s="146"/>
      <c r="AX10" s="149"/>
    </row>
    <row r="11" spans="1:50" ht="21.95" customHeight="1" x14ac:dyDescent="0.15">
      <c r="A11" s="119"/>
      <c r="B11" s="175"/>
      <c r="C11" s="27">
        <f>J7</f>
        <v>12</v>
      </c>
      <c r="D11" s="28" t="s">
        <v>34</v>
      </c>
      <c r="E11" s="27">
        <f>H7</f>
        <v>15</v>
      </c>
      <c r="F11" s="178"/>
      <c r="G11" s="134"/>
      <c r="H11" s="25"/>
      <c r="I11" s="26" t="s">
        <v>34</v>
      </c>
      <c r="J11" s="25"/>
      <c r="K11" s="134"/>
      <c r="L11" s="140"/>
      <c r="M11" s="29"/>
      <c r="N11" s="30" t="s">
        <v>34</v>
      </c>
      <c r="O11" s="29"/>
      <c r="P11" s="140"/>
      <c r="Q11" s="137"/>
      <c r="R11" s="20">
        <v>14</v>
      </c>
      <c r="S11" s="21" t="s">
        <v>34</v>
      </c>
      <c r="T11" s="20">
        <v>16</v>
      </c>
      <c r="U11" s="137"/>
      <c r="V11" s="137"/>
      <c r="W11" s="20">
        <v>4</v>
      </c>
      <c r="X11" s="21" t="s">
        <v>34</v>
      </c>
      <c r="Y11" s="20">
        <v>15</v>
      </c>
      <c r="Z11" s="137"/>
      <c r="AA11" s="137"/>
      <c r="AB11" s="20">
        <v>15</v>
      </c>
      <c r="AC11" s="21" t="s">
        <v>34</v>
      </c>
      <c r="AD11" s="20">
        <v>7</v>
      </c>
      <c r="AE11" s="159"/>
      <c r="AF11" s="22"/>
      <c r="AG11" s="22"/>
      <c r="AH11" s="119"/>
      <c r="AI11" s="156"/>
      <c r="AJ11" s="152"/>
      <c r="AK11" s="143"/>
      <c r="AL11" s="152"/>
      <c r="AM11" s="152"/>
      <c r="AN11" s="152"/>
      <c r="AO11" s="143"/>
      <c r="AP11" s="152"/>
      <c r="AQ11" s="152"/>
      <c r="AR11" s="152"/>
      <c r="AS11" s="143"/>
      <c r="AT11" s="152"/>
      <c r="AU11" s="143"/>
      <c r="AV11" s="143"/>
      <c r="AW11" s="146"/>
      <c r="AX11" s="149"/>
    </row>
    <row r="12" spans="1:50" ht="21.95" customHeight="1" x14ac:dyDescent="0.15">
      <c r="A12" s="120"/>
      <c r="B12" s="176"/>
      <c r="C12" s="27">
        <f>J8</f>
        <v>0</v>
      </c>
      <c r="D12" s="28" t="s">
        <v>34</v>
      </c>
      <c r="E12" s="27">
        <f>H8</f>
        <v>0</v>
      </c>
      <c r="F12" s="179"/>
      <c r="G12" s="135"/>
      <c r="H12" s="25"/>
      <c r="I12" s="26" t="s">
        <v>34</v>
      </c>
      <c r="J12" s="25"/>
      <c r="K12" s="135"/>
      <c r="L12" s="141"/>
      <c r="M12" s="29"/>
      <c r="N12" s="30" t="s">
        <v>34</v>
      </c>
      <c r="O12" s="29"/>
      <c r="P12" s="141"/>
      <c r="Q12" s="138"/>
      <c r="R12" s="20"/>
      <c r="S12" s="21" t="s">
        <v>34</v>
      </c>
      <c r="T12" s="20"/>
      <c r="U12" s="138"/>
      <c r="V12" s="138"/>
      <c r="W12" s="20"/>
      <c r="X12" s="21" t="s">
        <v>34</v>
      </c>
      <c r="Y12" s="20"/>
      <c r="Z12" s="138"/>
      <c r="AA12" s="138"/>
      <c r="AB12" s="20"/>
      <c r="AC12" s="21" t="s">
        <v>34</v>
      </c>
      <c r="AD12" s="20"/>
      <c r="AE12" s="160"/>
      <c r="AF12" s="22"/>
      <c r="AG12" s="22"/>
      <c r="AH12" s="120"/>
      <c r="AI12" s="157"/>
      <c r="AJ12" s="153"/>
      <c r="AK12" s="144"/>
      <c r="AL12" s="153"/>
      <c r="AM12" s="153"/>
      <c r="AN12" s="153"/>
      <c r="AO12" s="144"/>
      <c r="AP12" s="153"/>
      <c r="AQ12" s="153"/>
      <c r="AR12" s="153"/>
      <c r="AS12" s="144"/>
      <c r="AT12" s="153"/>
      <c r="AU12" s="144"/>
      <c r="AV12" s="144"/>
      <c r="AW12" s="147"/>
      <c r="AX12" s="150"/>
    </row>
    <row r="13" spans="1:50" ht="21.95" customHeight="1" x14ac:dyDescent="0.15">
      <c r="A13" s="161" t="str">
        <f>L3</f>
        <v>Red</v>
      </c>
      <c r="B13" s="162">
        <f>L5</f>
        <v>7</v>
      </c>
      <c r="C13" s="163"/>
      <c r="D13" s="163"/>
      <c r="E13" s="163"/>
      <c r="F13" s="164"/>
      <c r="G13" s="186">
        <f>L9</f>
        <v>0</v>
      </c>
      <c r="H13" s="163"/>
      <c r="I13" s="163"/>
      <c r="J13" s="163"/>
      <c r="K13" s="164"/>
      <c r="L13" s="165"/>
      <c r="M13" s="166"/>
      <c r="N13" s="166"/>
      <c r="O13" s="166"/>
      <c r="P13" s="167"/>
      <c r="Q13" s="171">
        <v>3</v>
      </c>
      <c r="R13" s="172"/>
      <c r="S13" s="172"/>
      <c r="T13" s="172"/>
      <c r="U13" s="173"/>
      <c r="V13" s="171">
        <v>11</v>
      </c>
      <c r="W13" s="172"/>
      <c r="X13" s="172"/>
      <c r="Y13" s="172"/>
      <c r="Z13" s="173"/>
      <c r="AA13" s="171">
        <v>5</v>
      </c>
      <c r="AB13" s="172"/>
      <c r="AC13" s="172"/>
      <c r="AD13" s="172"/>
      <c r="AE13" s="184"/>
      <c r="AF13" s="19"/>
      <c r="AG13" s="19"/>
      <c r="AH13" s="161" t="str">
        <f>A13</f>
        <v>Red</v>
      </c>
      <c r="AI13" s="185">
        <f>IF(B14&gt;F14,1,0)+IF(G14&gt;K14,1,0)+IF(L14&gt;P14,1,0)+IF(Q14&gt;U14,1,0)+IF(V14&gt;Z14,1,0)+IF(AA14&gt;AE14,1,0)</f>
        <v>2</v>
      </c>
      <c r="AJ13" s="183">
        <f>IF(F14&gt;B14,1,0)+IF(K14&gt;G14,1,0)+IF(P14&gt;L14,1,0)+IF(U14&gt;Q14,1,0)+IF(Z14&gt;V14,1,0)+IF(AE14&gt;AA14,1,0)</f>
        <v>2</v>
      </c>
      <c r="AK13" s="180">
        <f>SUM(AI13/(AI13+AJ13))</f>
        <v>0.5</v>
      </c>
      <c r="AL13" s="183">
        <f>RANK(AK13,$AK$5:$AK$28,0)</f>
        <v>3</v>
      </c>
      <c r="AM13" s="183">
        <f>SUM(B14+G14+L14+Q14+V14+AA14)</f>
        <v>5</v>
      </c>
      <c r="AN13" s="183">
        <f>SUM(F14+K14+P14+U14+Z14+AE14)</f>
        <v>4</v>
      </c>
      <c r="AO13" s="180">
        <f>SUM(AM13/(AM13+AN13))</f>
        <v>0.55555555555555558</v>
      </c>
      <c r="AP13" s="183">
        <f>RANK(AO13,$AO$5:$AO$28,0)</f>
        <v>3</v>
      </c>
      <c r="AQ13" s="183">
        <f>SUM(C14+C15+C16+H14+H15+H16+M14+M15+M16+R14+R15+R16+W14+W15+W16+AB14+AB15+AB16)</f>
        <v>120</v>
      </c>
      <c r="AR13" s="183">
        <f>SUM(E14+E15+E16+J14+J15+J16+O14+O15+O16+T14+T15+T16+Y14+Y15+Y16+AD14+AD15+AD16)</f>
        <v>106</v>
      </c>
      <c r="AS13" s="180">
        <f>SUM(AQ13/(AQ13+AR13))</f>
        <v>0.53097345132743368</v>
      </c>
      <c r="AT13" s="183">
        <f>RANK(AS13,$AS$5:$AS$28,0)</f>
        <v>3</v>
      </c>
      <c r="AU13" s="180">
        <f>RANK(AK13,$AK$5:$AK$28,1)+AO13</f>
        <v>3.5555555555555554</v>
      </c>
      <c r="AV13" s="180">
        <f>RANK(AU13,$AU$5:$AU$28,1)+AS13</f>
        <v>4.5309734513274336</v>
      </c>
      <c r="AW13" s="181" t="str">
        <f>$AH$13</f>
        <v>Red</v>
      </c>
      <c r="AX13" s="182">
        <f>RANK(AV13,$AV$5:$AV$28)</f>
        <v>3</v>
      </c>
    </row>
    <row r="14" spans="1:50" ht="21.75" customHeight="1" x14ac:dyDescent="0.15">
      <c r="A14" s="119"/>
      <c r="B14" s="174">
        <f>IF(C14&gt;E14,1,0)+IF(C15&gt;E15,1,0)+IF(C16&gt;E16,1,0)</f>
        <v>0</v>
      </c>
      <c r="C14" s="27">
        <f>O6</f>
        <v>12</v>
      </c>
      <c r="D14" s="28" t="s">
        <v>34</v>
      </c>
      <c r="E14" s="27">
        <f>M6</f>
        <v>15</v>
      </c>
      <c r="F14" s="177">
        <f>IF(E14&gt;C14,1,0)+IF(E15&gt;C15,1,0)+IF(E16&gt;C16,1,0)</f>
        <v>2</v>
      </c>
      <c r="G14" s="177">
        <f>IF(H14&gt;J14,1,0)+IF(H15&gt;J15,1,0)+IF(H16&gt;J16,1,0)</f>
        <v>0</v>
      </c>
      <c r="H14" s="27">
        <f>O10</f>
        <v>0</v>
      </c>
      <c r="I14" s="28" t="s">
        <v>34</v>
      </c>
      <c r="J14" s="27">
        <f>M10</f>
        <v>0</v>
      </c>
      <c r="K14" s="177">
        <f>IF(J14&gt;H14,1,0)+IF(J15&gt;H15,1,0)+IF(J16&gt;H16,1,0)</f>
        <v>0</v>
      </c>
      <c r="L14" s="133">
        <f>IF(M14&gt;O14,1,0)+IF(M15&gt;O15,1,0)+IF(M16&gt;O16,1,0)</f>
        <v>0</v>
      </c>
      <c r="M14" s="25"/>
      <c r="N14" s="26" t="s">
        <v>34</v>
      </c>
      <c r="O14" s="25"/>
      <c r="P14" s="133">
        <f>IF(O14&gt;M14,1,0)+IF(O15&gt;M15,1,0)+IF(O16&gt;M16,1,0)</f>
        <v>0</v>
      </c>
      <c r="Q14" s="136">
        <f>IF(R14&gt;T14,1,0)+IF(R15&gt;T15,1,0)+IF(R16&gt;T16,1,0)</f>
        <v>2</v>
      </c>
      <c r="R14" s="20">
        <v>15</v>
      </c>
      <c r="S14" s="21" t="s">
        <v>34</v>
      </c>
      <c r="T14" s="20">
        <v>9</v>
      </c>
      <c r="U14" s="136">
        <f>IF(T14&gt;R14,1,0)+IF(T15&gt;R15,1,0)+IF(T16&gt;R16,1,0)</f>
        <v>0</v>
      </c>
      <c r="V14" s="136">
        <f>IF(W14&gt;Y14,1,0)+IF(W15&gt;Y15,1,0)+IF(W16&gt;Y16,1,0)</f>
        <v>1</v>
      </c>
      <c r="W14" s="20">
        <v>15</v>
      </c>
      <c r="X14" s="21" t="s">
        <v>34</v>
      </c>
      <c r="Y14" s="20">
        <v>13</v>
      </c>
      <c r="Z14" s="136">
        <f>IF(Y14&gt;W14,1,0)+IF(Y15&gt;W15,1,0)+IF(Y16&gt;W16,1,0)</f>
        <v>2</v>
      </c>
      <c r="AA14" s="136">
        <f>IF(AB14&gt;AD14,1,0)+IF(AB15&gt;AD15,1,0)+IF(AB16&gt;AD16,1,0)</f>
        <v>2</v>
      </c>
      <c r="AB14" s="20">
        <v>15</v>
      </c>
      <c r="AC14" s="21" t="s">
        <v>34</v>
      </c>
      <c r="AD14" s="20">
        <v>7</v>
      </c>
      <c r="AE14" s="158">
        <f>IF(AD14&gt;AB14,1,0)+IF(AD15&gt;AB15,1,0)+IF(AD16&gt;AB16,1,0)</f>
        <v>0</v>
      </c>
      <c r="AF14" s="22"/>
      <c r="AG14" s="22"/>
      <c r="AH14" s="119"/>
      <c r="AI14" s="156"/>
      <c r="AJ14" s="152"/>
      <c r="AK14" s="143"/>
      <c r="AL14" s="152"/>
      <c r="AM14" s="152"/>
      <c r="AN14" s="152"/>
      <c r="AO14" s="143"/>
      <c r="AP14" s="152"/>
      <c r="AQ14" s="152"/>
      <c r="AR14" s="152"/>
      <c r="AS14" s="143"/>
      <c r="AT14" s="152"/>
      <c r="AU14" s="143"/>
      <c r="AV14" s="143"/>
      <c r="AW14" s="146"/>
      <c r="AX14" s="149"/>
    </row>
    <row r="15" spans="1:50" ht="21.95" customHeight="1" x14ac:dyDescent="0.15">
      <c r="A15" s="119"/>
      <c r="B15" s="175"/>
      <c r="C15" s="27">
        <f>O7</f>
        <v>13</v>
      </c>
      <c r="D15" s="28" t="s">
        <v>34</v>
      </c>
      <c r="E15" s="27">
        <f>M7</f>
        <v>15</v>
      </c>
      <c r="F15" s="178"/>
      <c r="G15" s="178"/>
      <c r="H15" s="27">
        <f>O11</f>
        <v>0</v>
      </c>
      <c r="I15" s="28" t="s">
        <v>34</v>
      </c>
      <c r="J15" s="27">
        <f>M11</f>
        <v>0</v>
      </c>
      <c r="K15" s="178"/>
      <c r="L15" s="134"/>
      <c r="M15" s="25"/>
      <c r="N15" s="26" t="s">
        <v>34</v>
      </c>
      <c r="O15" s="25"/>
      <c r="P15" s="134"/>
      <c r="Q15" s="137"/>
      <c r="R15" s="20">
        <v>15</v>
      </c>
      <c r="S15" s="21" t="s">
        <v>34</v>
      </c>
      <c r="T15" s="20">
        <v>13</v>
      </c>
      <c r="U15" s="137"/>
      <c r="V15" s="137"/>
      <c r="W15" s="20">
        <v>9</v>
      </c>
      <c r="X15" s="21" t="s">
        <v>34</v>
      </c>
      <c r="Y15" s="20">
        <v>15</v>
      </c>
      <c r="Z15" s="137"/>
      <c r="AA15" s="137"/>
      <c r="AB15" s="20">
        <v>15</v>
      </c>
      <c r="AC15" s="21" t="s">
        <v>34</v>
      </c>
      <c r="AD15" s="20">
        <v>4</v>
      </c>
      <c r="AE15" s="159"/>
      <c r="AF15" s="22"/>
      <c r="AG15" s="22"/>
      <c r="AH15" s="119"/>
      <c r="AI15" s="156"/>
      <c r="AJ15" s="152"/>
      <c r="AK15" s="143"/>
      <c r="AL15" s="152"/>
      <c r="AM15" s="152"/>
      <c r="AN15" s="152"/>
      <c r="AO15" s="143"/>
      <c r="AP15" s="152"/>
      <c r="AQ15" s="152"/>
      <c r="AR15" s="152"/>
      <c r="AS15" s="143"/>
      <c r="AT15" s="152"/>
      <c r="AU15" s="143"/>
      <c r="AV15" s="143"/>
      <c r="AW15" s="146"/>
      <c r="AX15" s="149"/>
    </row>
    <row r="16" spans="1:50" ht="21.95" customHeight="1" x14ac:dyDescent="0.15">
      <c r="A16" s="120"/>
      <c r="B16" s="176"/>
      <c r="C16" s="27">
        <f>O8</f>
        <v>0</v>
      </c>
      <c r="D16" s="28" t="s">
        <v>34</v>
      </c>
      <c r="E16" s="27">
        <f>M8</f>
        <v>0</v>
      </c>
      <c r="F16" s="179"/>
      <c r="G16" s="179"/>
      <c r="H16" s="27">
        <f>O12</f>
        <v>0</v>
      </c>
      <c r="I16" s="28" t="s">
        <v>34</v>
      </c>
      <c r="J16" s="27">
        <f>M12</f>
        <v>0</v>
      </c>
      <c r="K16" s="179"/>
      <c r="L16" s="135"/>
      <c r="M16" s="25"/>
      <c r="N16" s="26" t="s">
        <v>34</v>
      </c>
      <c r="O16" s="25"/>
      <c r="P16" s="135"/>
      <c r="Q16" s="138"/>
      <c r="R16" s="20"/>
      <c r="S16" s="21" t="s">
        <v>34</v>
      </c>
      <c r="T16" s="20"/>
      <c r="U16" s="138"/>
      <c r="V16" s="138"/>
      <c r="W16" s="20">
        <v>11</v>
      </c>
      <c r="X16" s="21" t="s">
        <v>26</v>
      </c>
      <c r="Y16" s="20">
        <v>15</v>
      </c>
      <c r="Z16" s="138"/>
      <c r="AA16" s="138"/>
      <c r="AB16" s="20"/>
      <c r="AC16" s="21" t="s">
        <v>34</v>
      </c>
      <c r="AD16" s="20"/>
      <c r="AE16" s="160"/>
      <c r="AF16" s="22"/>
      <c r="AG16" s="22"/>
      <c r="AH16" s="120"/>
      <c r="AI16" s="157"/>
      <c r="AJ16" s="153"/>
      <c r="AK16" s="144"/>
      <c r="AL16" s="153"/>
      <c r="AM16" s="153"/>
      <c r="AN16" s="153"/>
      <c r="AO16" s="144"/>
      <c r="AP16" s="153"/>
      <c r="AQ16" s="153"/>
      <c r="AR16" s="153"/>
      <c r="AS16" s="144"/>
      <c r="AT16" s="153"/>
      <c r="AU16" s="144"/>
      <c r="AV16" s="144"/>
      <c r="AW16" s="147"/>
      <c r="AX16" s="150"/>
    </row>
    <row r="17" spans="1:50" ht="21.95" customHeight="1" x14ac:dyDescent="0.15">
      <c r="A17" s="161" t="str">
        <f>Q3</f>
        <v>bit by bit</v>
      </c>
      <c r="B17" s="187">
        <f>Q5</f>
        <v>0</v>
      </c>
      <c r="C17" s="188"/>
      <c r="D17" s="188"/>
      <c r="E17" s="188"/>
      <c r="F17" s="189"/>
      <c r="G17" s="186">
        <f>Q9</f>
        <v>6</v>
      </c>
      <c r="H17" s="163"/>
      <c r="I17" s="163"/>
      <c r="J17" s="163"/>
      <c r="K17" s="164"/>
      <c r="L17" s="186">
        <f>Q13</f>
        <v>3</v>
      </c>
      <c r="M17" s="163"/>
      <c r="N17" s="163"/>
      <c r="O17" s="163"/>
      <c r="P17" s="164"/>
      <c r="Q17" s="165"/>
      <c r="R17" s="166"/>
      <c r="S17" s="166"/>
      <c r="T17" s="166"/>
      <c r="U17" s="167"/>
      <c r="V17" s="171">
        <v>9</v>
      </c>
      <c r="W17" s="172"/>
      <c r="X17" s="172"/>
      <c r="Y17" s="172"/>
      <c r="Z17" s="173"/>
      <c r="AA17" s="171">
        <v>12</v>
      </c>
      <c r="AB17" s="172"/>
      <c r="AC17" s="172"/>
      <c r="AD17" s="172"/>
      <c r="AE17" s="184"/>
      <c r="AF17" s="19"/>
      <c r="AG17" s="19"/>
      <c r="AH17" s="161" t="str">
        <f>A17</f>
        <v>bit by bit</v>
      </c>
      <c r="AI17" s="185">
        <f>IF(B18&gt;F18,1,0)+IF(G18&gt;K18,1,0)+IF(L18&gt;P18,1,0)+IF(Q18&gt;U18,1,0)+IF(V18&gt;Z18,1,0)+IF(AA18&gt;AE18,1,0)</f>
        <v>2</v>
      </c>
      <c r="AJ17" s="183">
        <f>IF(F18&gt;B18,1,0)+IF(K18&gt;G18,1,0)+IF(P18&gt;L18,1,0)+IF(U18&gt;Q18,1,0)+IF(Z18&gt;V18,1,0)+IF(AE18&gt;AA18,1,0)</f>
        <v>2</v>
      </c>
      <c r="AK17" s="180">
        <f>SUM(AI17/(AI17+AJ17))</f>
        <v>0.5</v>
      </c>
      <c r="AL17" s="183">
        <f>RANK(AK17,$AK$5:$AK$28,0)</f>
        <v>3</v>
      </c>
      <c r="AM17" s="183">
        <f>SUM(B18+G18+L18+Q18+V18+AA18)</f>
        <v>4</v>
      </c>
      <c r="AN17" s="183">
        <f>SUM(F18+K18+P18+U18+Z18+AE18)</f>
        <v>5</v>
      </c>
      <c r="AO17" s="180">
        <f>SUM(AM17/(AM17+AN17))</f>
        <v>0.44444444444444442</v>
      </c>
      <c r="AP17" s="183">
        <f>RANK(AO17,$AO$5:$AO$28,0)</f>
        <v>4</v>
      </c>
      <c r="AQ17" s="183">
        <f>SUM(C18+C19+C20+H18+H19+H20+M18+M19+M20+R18+R19+R20+W18+W19+W20+AB18+AB19+AB20)</f>
        <v>110</v>
      </c>
      <c r="AR17" s="183">
        <f>SUM(E18+E19+E20+J18+J19+J20+O18+O19+O20+T18+T19+T20+Y18+Y19+Y20+AD18+AD19+AD20)</f>
        <v>108</v>
      </c>
      <c r="AS17" s="180">
        <f>SUM(AQ17/(AQ17+AR17))</f>
        <v>0.50458715596330272</v>
      </c>
      <c r="AT17" s="183">
        <f>RANK(AS17,$AS$5:$AS$28,0)</f>
        <v>4</v>
      </c>
      <c r="AU17" s="180">
        <f>RANK(AK17,$AK$5:$AK$28,1)+AO17</f>
        <v>3.4444444444444446</v>
      </c>
      <c r="AV17" s="180">
        <f>RANK(AU17,$AU$5:$AU$28,1)+AS17</f>
        <v>3.5045871559633026</v>
      </c>
      <c r="AW17" s="181" t="str">
        <f>$AH$17</f>
        <v>bit by bit</v>
      </c>
      <c r="AX17" s="182">
        <f>RANK(AV17,$AV$5:$AV$28)</f>
        <v>4</v>
      </c>
    </row>
    <row r="18" spans="1:50" ht="21.95" customHeight="1" x14ac:dyDescent="0.15">
      <c r="A18" s="119"/>
      <c r="B18" s="190">
        <f>IF(C18&gt;E18,1,0)+IF(C19&gt;E19,1,0)+IF(C20&gt;E20,1,0)</f>
        <v>0</v>
      </c>
      <c r="C18" s="29">
        <f>T6</f>
        <v>0</v>
      </c>
      <c r="D18" s="30" t="s">
        <v>34</v>
      </c>
      <c r="E18" s="29">
        <f>R6</f>
        <v>0</v>
      </c>
      <c r="F18" s="139">
        <f>IF(E18&gt;C18,1,0)+IF(E19&gt;C19,1,0)+IF(E20&gt;C20,1,0)</f>
        <v>0</v>
      </c>
      <c r="G18" s="177">
        <f>IF(H18&gt;J18,1,0)+IF(H19&gt;J19,1,0)+IF(H20&gt;J20,1,0)</f>
        <v>2</v>
      </c>
      <c r="H18" s="27">
        <f>T10</f>
        <v>15</v>
      </c>
      <c r="I18" s="28" t="s">
        <v>34</v>
      </c>
      <c r="J18" s="27">
        <f>R10</f>
        <v>2</v>
      </c>
      <c r="K18" s="177">
        <f>IF(J18&gt;H18,1,0)+IF(J19&gt;H19,1,0)+IF(J20&gt;H20,1,0)</f>
        <v>0</v>
      </c>
      <c r="L18" s="177">
        <f>IF(M18&gt;O18,1,0)+IF(M19&gt;O19,1,0)+IF(M20&gt;O20,1,0)</f>
        <v>0</v>
      </c>
      <c r="M18" s="27">
        <f>T14</f>
        <v>9</v>
      </c>
      <c r="N18" s="28" t="s">
        <v>34</v>
      </c>
      <c r="O18" s="27">
        <f>R14</f>
        <v>15</v>
      </c>
      <c r="P18" s="177">
        <f>IF(O18&gt;M18,1,0)+IF(O19&gt;M19,1,0)+IF(O20&gt;M20,1,0)</f>
        <v>2</v>
      </c>
      <c r="Q18" s="133">
        <f>IF(R18&gt;T18,1,0)+IF(R19&gt;T19,1,0)+IF(R20&gt;T20,1,0)</f>
        <v>0</v>
      </c>
      <c r="R18" s="25"/>
      <c r="S18" s="26" t="s">
        <v>34</v>
      </c>
      <c r="T18" s="25"/>
      <c r="U18" s="133">
        <f>IF(T18&gt;R18,1,0)+IF(T19&gt;R19,1,0)+IF(T20&gt;R20,1,0)</f>
        <v>0</v>
      </c>
      <c r="V18" s="136">
        <f>IF(W18&gt;Y18,1,0)+IF(W19&gt;Y19,1,0)+IF(W20&gt;Y20,1,0)</f>
        <v>0</v>
      </c>
      <c r="W18" s="20">
        <v>10</v>
      </c>
      <c r="X18" s="21" t="s">
        <v>34</v>
      </c>
      <c r="Y18" s="20">
        <v>15</v>
      </c>
      <c r="Z18" s="136">
        <f>IF(Y18&gt;W18,1,0)+IF(Y19&gt;W19,1,0)+IF(Y20&gt;W20,1,0)</f>
        <v>2</v>
      </c>
      <c r="AA18" s="136">
        <f>IF(AB18&gt;AD18,1,0)+IF(AB19&gt;AD19,1,0)+IF(AB20&gt;AD20,1,0)</f>
        <v>2</v>
      </c>
      <c r="AB18" s="20">
        <v>15</v>
      </c>
      <c r="AC18" s="21" t="s">
        <v>34</v>
      </c>
      <c r="AD18" s="20">
        <v>11</v>
      </c>
      <c r="AE18" s="158">
        <f>IF(AD18&gt;AB18,1,0)+IF(AD19&gt;AB19,1,0)+IF(AD20&gt;AB20,1,0)</f>
        <v>1</v>
      </c>
      <c r="AF18" s="22"/>
      <c r="AG18" s="22"/>
      <c r="AH18" s="119"/>
      <c r="AI18" s="156"/>
      <c r="AJ18" s="152"/>
      <c r="AK18" s="143"/>
      <c r="AL18" s="152"/>
      <c r="AM18" s="152"/>
      <c r="AN18" s="152"/>
      <c r="AO18" s="143"/>
      <c r="AP18" s="152"/>
      <c r="AQ18" s="152"/>
      <c r="AR18" s="152"/>
      <c r="AS18" s="143"/>
      <c r="AT18" s="152"/>
      <c r="AU18" s="143"/>
      <c r="AV18" s="143"/>
      <c r="AW18" s="146"/>
      <c r="AX18" s="149"/>
    </row>
    <row r="19" spans="1:50" ht="21.95" customHeight="1" x14ac:dyDescent="0.15">
      <c r="A19" s="119"/>
      <c r="B19" s="191"/>
      <c r="C19" s="29">
        <f>T7</f>
        <v>0</v>
      </c>
      <c r="D19" s="30" t="s">
        <v>34</v>
      </c>
      <c r="E19" s="29">
        <f>R7</f>
        <v>0</v>
      </c>
      <c r="F19" s="140"/>
      <c r="G19" s="178"/>
      <c r="H19" s="27">
        <f>T11</f>
        <v>16</v>
      </c>
      <c r="I19" s="28" t="s">
        <v>34</v>
      </c>
      <c r="J19" s="27">
        <f>R11</f>
        <v>14</v>
      </c>
      <c r="K19" s="178"/>
      <c r="L19" s="178"/>
      <c r="M19" s="27">
        <f>T15</f>
        <v>13</v>
      </c>
      <c r="N19" s="28" t="s">
        <v>34</v>
      </c>
      <c r="O19" s="27">
        <f>R15</f>
        <v>15</v>
      </c>
      <c r="P19" s="178"/>
      <c r="Q19" s="134"/>
      <c r="R19" s="25"/>
      <c r="S19" s="26" t="s">
        <v>34</v>
      </c>
      <c r="T19" s="25"/>
      <c r="U19" s="134"/>
      <c r="V19" s="137"/>
      <c r="W19" s="20">
        <v>6</v>
      </c>
      <c r="X19" s="21" t="s">
        <v>34</v>
      </c>
      <c r="Y19" s="20">
        <v>15</v>
      </c>
      <c r="Z19" s="137"/>
      <c r="AA19" s="137"/>
      <c r="AB19" s="20">
        <v>11</v>
      </c>
      <c r="AC19" s="21" t="s">
        <v>34</v>
      </c>
      <c r="AD19" s="20">
        <v>15</v>
      </c>
      <c r="AE19" s="159"/>
      <c r="AF19" s="22"/>
      <c r="AG19" s="22"/>
      <c r="AH19" s="119"/>
      <c r="AI19" s="156"/>
      <c r="AJ19" s="152"/>
      <c r="AK19" s="143"/>
      <c r="AL19" s="152"/>
      <c r="AM19" s="152"/>
      <c r="AN19" s="152"/>
      <c r="AO19" s="143"/>
      <c r="AP19" s="152"/>
      <c r="AQ19" s="152"/>
      <c r="AR19" s="152"/>
      <c r="AS19" s="143"/>
      <c r="AT19" s="152"/>
      <c r="AU19" s="143"/>
      <c r="AV19" s="143"/>
      <c r="AW19" s="146"/>
      <c r="AX19" s="149"/>
    </row>
    <row r="20" spans="1:50" ht="21.95" customHeight="1" x14ac:dyDescent="0.15">
      <c r="A20" s="120"/>
      <c r="B20" s="192"/>
      <c r="C20" s="29">
        <f>T8</f>
        <v>0</v>
      </c>
      <c r="D20" s="30" t="s">
        <v>34</v>
      </c>
      <c r="E20" s="29">
        <f>R8</f>
        <v>0</v>
      </c>
      <c r="F20" s="141"/>
      <c r="G20" s="179"/>
      <c r="H20" s="27">
        <f>T12</f>
        <v>0</v>
      </c>
      <c r="I20" s="28" t="s">
        <v>34</v>
      </c>
      <c r="J20" s="27">
        <f>R12</f>
        <v>0</v>
      </c>
      <c r="K20" s="179"/>
      <c r="L20" s="179"/>
      <c r="M20" s="27">
        <f>T16</f>
        <v>0</v>
      </c>
      <c r="N20" s="28" t="s">
        <v>34</v>
      </c>
      <c r="O20" s="27">
        <f>R16</f>
        <v>0</v>
      </c>
      <c r="P20" s="179"/>
      <c r="Q20" s="135"/>
      <c r="R20" s="25"/>
      <c r="S20" s="26" t="s">
        <v>34</v>
      </c>
      <c r="T20" s="25"/>
      <c r="U20" s="135"/>
      <c r="V20" s="138"/>
      <c r="W20" s="20"/>
      <c r="X20" s="21" t="s">
        <v>34</v>
      </c>
      <c r="Y20" s="20"/>
      <c r="Z20" s="138"/>
      <c r="AA20" s="138"/>
      <c r="AB20" s="20">
        <v>15</v>
      </c>
      <c r="AC20" s="21" t="s">
        <v>34</v>
      </c>
      <c r="AD20" s="20">
        <v>6</v>
      </c>
      <c r="AE20" s="160"/>
      <c r="AF20" s="22"/>
      <c r="AG20" s="22"/>
      <c r="AH20" s="120"/>
      <c r="AI20" s="157"/>
      <c r="AJ20" s="153"/>
      <c r="AK20" s="144"/>
      <c r="AL20" s="153"/>
      <c r="AM20" s="153"/>
      <c r="AN20" s="153"/>
      <c r="AO20" s="144"/>
      <c r="AP20" s="153"/>
      <c r="AQ20" s="153"/>
      <c r="AR20" s="153"/>
      <c r="AS20" s="144"/>
      <c r="AT20" s="153"/>
      <c r="AU20" s="144"/>
      <c r="AV20" s="144"/>
      <c r="AW20" s="147"/>
      <c r="AX20" s="150"/>
    </row>
    <row r="21" spans="1:50" ht="21.95" customHeight="1" x14ac:dyDescent="0.15">
      <c r="A21" s="161" t="str">
        <f>V3</f>
        <v>トリッキィ〜？</v>
      </c>
      <c r="B21" s="162">
        <f>V5</f>
        <v>4</v>
      </c>
      <c r="C21" s="163"/>
      <c r="D21" s="163"/>
      <c r="E21" s="163"/>
      <c r="F21" s="164"/>
      <c r="G21" s="186">
        <f>V9</f>
        <v>2</v>
      </c>
      <c r="H21" s="163"/>
      <c r="I21" s="163"/>
      <c r="J21" s="163"/>
      <c r="K21" s="164"/>
      <c r="L21" s="186">
        <f>V13</f>
        <v>11</v>
      </c>
      <c r="M21" s="163"/>
      <c r="N21" s="163"/>
      <c r="O21" s="163"/>
      <c r="P21" s="164"/>
      <c r="Q21" s="186">
        <f>V17</f>
        <v>9</v>
      </c>
      <c r="R21" s="163"/>
      <c r="S21" s="163"/>
      <c r="T21" s="163"/>
      <c r="U21" s="164"/>
      <c r="V21" s="165"/>
      <c r="W21" s="166"/>
      <c r="X21" s="166"/>
      <c r="Y21" s="166"/>
      <c r="Z21" s="167"/>
      <c r="AA21" s="168">
        <v>0</v>
      </c>
      <c r="AB21" s="169"/>
      <c r="AC21" s="169"/>
      <c r="AD21" s="169"/>
      <c r="AE21" s="193"/>
      <c r="AF21" s="19"/>
      <c r="AG21" s="19"/>
      <c r="AH21" s="161" t="str">
        <f>A21</f>
        <v>トリッキィ〜？</v>
      </c>
      <c r="AI21" s="185">
        <f>IF(B22&gt;F22,1,0)+IF(G22&gt;K22,1,0)+IF(L22&gt;P22,1,0)+IF(Q22&gt;U22,1,0)+IF(V22&gt;Z22,1,0)+IF(AA22&gt;AE22,1,0)</f>
        <v>3</v>
      </c>
      <c r="AJ21" s="183">
        <f>IF(F22&gt;B22,1,0)+IF(K22&gt;G22,1,0)+IF(P22&gt;L22,1,0)+IF(U22&gt;Q22,1,0)+IF(Z22&gt;V22,1,0)+IF(AE22&gt;AA22,1,0)</f>
        <v>1</v>
      </c>
      <c r="AK21" s="180">
        <f>SUM(AI21/(AI21+AJ21))</f>
        <v>0.75</v>
      </c>
      <c r="AL21" s="183">
        <f>RANK(AK21,$AK$5:$AK$28,0)</f>
        <v>2</v>
      </c>
      <c r="AM21" s="183">
        <f>SUM(B22+G22+L22+Q22+V22+AA22)</f>
        <v>6</v>
      </c>
      <c r="AN21" s="183">
        <f>SUM(F22+K22+P22+U22+Z22+AE22)</f>
        <v>3</v>
      </c>
      <c r="AO21" s="180">
        <f>SUM(AM21/(AM21+AN21))</f>
        <v>0.66666666666666663</v>
      </c>
      <c r="AP21" s="183">
        <f>RANK(AO21,$AO$5:$AO$28,0)</f>
        <v>2</v>
      </c>
      <c r="AQ21" s="183">
        <f>SUM(C22+C23+C24+H22+H23+H24+M22+M23+M24+R22+R23+R24+W22+W23+W24+AB22+AB23+AB24)</f>
        <v>123</v>
      </c>
      <c r="AR21" s="183">
        <f>SUM(E22+E23+E24+J22+J23+J24+O22+O23+O24+T22+T23+T24+Y22+Y23+Y24+AD22+AD23+AD24)</f>
        <v>91</v>
      </c>
      <c r="AS21" s="180">
        <f>SUM(AQ21/(AQ21+AR21))</f>
        <v>0.57476635514018692</v>
      </c>
      <c r="AT21" s="183">
        <f>RANK(AS21,$AS$5:$AS$28,0)</f>
        <v>2</v>
      </c>
      <c r="AU21" s="180">
        <f>RANK(AK21,$AK$5:$AK$28,1)+AO21</f>
        <v>5.666666666666667</v>
      </c>
      <c r="AV21" s="180">
        <f>RANK(AU21,$AU$5:$AU$28,1)+AS21</f>
        <v>5.5747663551401869</v>
      </c>
      <c r="AW21" s="181" t="str">
        <f>$AH$21</f>
        <v>トリッキィ〜？</v>
      </c>
      <c r="AX21" s="182">
        <f>RANK(AV21,$AV$5:$AV$28)</f>
        <v>2</v>
      </c>
    </row>
    <row r="22" spans="1:50" ht="21.95" customHeight="1" x14ac:dyDescent="0.15">
      <c r="A22" s="119"/>
      <c r="B22" s="174">
        <f>IF(C22&gt;E22,1,0)+IF(C23&gt;E23,1,0)+IF(C24&gt;E24,1,0)</f>
        <v>0</v>
      </c>
      <c r="C22" s="27">
        <f>Y6</f>
        <v>10</v>
      </c>
      <c r="D22" s="28" t="s">
        <v>34</v>
      </c>
      <c r="E22" s="27">
        <f>W6</f>
        <v>15</v>
      </c>
      <c r="F22" s="177">
        <f>IF(E22&gt;C22,1,0)+IF(E23&gt;C23,1,0)+IF(E24&gt;C24,1,0)</f>
        <v>2</v>
      </c>
      <c r="G22" s="177">
        <f>IF(H22&gt;J22,1,0)+IF(H23&gt;J23,1,0)+IF(H24&gt;J24,1,0)</f>
        <v>2</v>
      </c>
      <c r="H22" s="27">
        <f>Y10</f>
        <v>15</v>
      </c>
      <c r="I22" s="28" t="s">
        <v>34</v>
      </c>
      <c r="J22" s="27">
        <f>W10</f>
        <v>6</v>
      </c>
      <c r="K22" s="177">
        <f>IF(J22&gt;H22,1,0)+IF(J23&gt;H23,1,0)+IF(J24&gt;H24,1,0)</f>
        <v>0</v>
      </c>
      <c r="L22" s="177">
        <f>IF(M22&gt;O22,1,0)+IF(M23&gt;O23,1,0)+IF(M24&gt;O24,1,0)</f>
        <v>2</v>
      </c>
      <c r="M22" s="27">
        <f>Y14</f>
        <v>13</v>
      </c>
      <c r="N22" s="28" t="s">
        <v>34</v>
      </c>
      <c r="O22" s="27">
        <f>W14</f>
        <v>15</v>
      </c>
      <c r="P22" s="177">
        <f>IF(O22&gt;M22,1,0)+IF(O23&gt;M23,1,0)+IF(O24&gt;M24,1,0)</f>
        <v>1</v>
      </c>
      <c r="Q22" s="177">
        <f>IF(R22&gt;T22,1,0)+IF(R23&gt;T23,1,0)+IF(R24&gt;T24,1,0)</f>
        <v>2</v>
      </c>
      <c r="R22" s="27">
        <f>Y18</f>
        <v>15</v>
      </c>
      <c r="S22" s="28" t="s">
        <v>34</v>
      </c>
      <c r="T22" s="27">
        <f>W18</f>
        <v>10</v>
      </c>
      <c r="U22" s="177">
        <f>IF(T22&gt;R22,1,0)+IF(T23&gt;R23,1,0)+IF(T24&gt;R24,1,0)</f>
        <v>0</v>
      </c>
      <c r="V22" s="133">
        <f>IF(W22&gt;Y22,1,0)+IF(W23&gt;Y23,1,0)+IF(W24&gt;Y24,1,0)</f>
        <v>0</v>
      </c>
      <c r="W22" s="25"/>
      <c r="X22" s="26" t="s">
        <v>34</v>
      </c>
      <c r="Y22" s="25"/>
      <c r="Z22" s="133">
        <f>IF(Y22&gt;W22,1,0)+IF(Y23&gt;W23,1,0)+IF(Y24&gt;W24,1,0)</f>
        <v>0</v>
      </c>
      <c r="AA22" s="139">
        <f>IF(AB22&gt;AD22,1,0)+IF(AB23&gt;AD23,1,0)+IF(AB24&gt;AD24,1,0)</f>
        <v>0</v>
      </c>
      <c r="AB22" s="29"/>
      <c r="AC22" s="30" t="s">
        <v>34</v>
      </c>
      <c r="AD22" s="29"/>
      <c r="AE22" s="194">
        <f>IF(AD22&gt;AB22,1,0)+IF(AD23&gt;AB23,1,0)+IF(AD24&gt;AB24,1,0)</f>
        <v>0</v>
      </c>
      <c r="AF22" s="22"/>
      <c r="AG22" s="22"/>
      <c r="AH22" s="119"/>
      <c r="AI22" s="156"/>
      <c r="AJ22" s="152"/>
      <c r="AK22" s="143"/>
      <c r="AL22" s="152"/>
      <c r="AM22" s="152"/>
      <c r="AN22" s="152"/>
      <c r="AO22" s="143"/>
      <c r="AP22" s="152"/>
      <c r="AQ22" s="152"/>
      <c r="AR22" s="152"/>
      <c r="AS22" s="143"/>
      <c r="AT22" s="152"/>
      <c r="AU22" s="143"/>
      <c r="AV22" s="143"/>
      <c r="AW22" s="146"/>
      <c r="AX22" s="149"/>
    </row>
    <row r="23" spans="1:50" ht="21.95" customHeight="1" x14ac:dyDescent="0.15">
      <c r="A23" s="119"/>
      <c r="B23" s="175"/>
      <c r="C23" s="27">
        <f>Y7</f>
        <v>10</v>
      </c>
      <c r="D23" s="28" t="s">
        <v>34</v>
      </c>
      <c r="E23" s="27">
        <f>W7</f>
        <v>15</v>
      </c>
      <c r="F23" s="178"/>
      <c r="G23" s="178"/>
      <c r="H23" s="27">
        <f>Y11</f>
        <v>15</v>
      </c>
      <c r="I23" s="28" t="s">
        <v>34</v>
      </c>
      <c r="J23" s="27">
        <f>W11</f>
        <v>4</v>
      </c>
      <c r="K23" s="178"/>
      <c r="L23" s="178"/>
      <c r="M23" s="27">
        <f>Y15</f>
        <v>15</v>
      </c>
      <c r="N23" s="28" t="s">
        <v>34</v>
      </c>
      <c r="O23" s="27">
        <f>W15</f>
        <v>9</v>
      </c>
      <c r="P23" s="178"/>
      <c r="Q23" s="178"/>
      <c r="R23" s="27">
        <f>Y19</f>
        <v>15</v>
      </c>
      <c r="S23" s="28" t="s">
        <v>34</v>
      </c>
      <c r="T23" s="27">
        <f>W19</f>
        <v>6</v>
      </c>
      <c r="U23" s="178"/>
      <c r="V23" s="134"/>
      <c r="W23" s="25"/>
      <c r="X23" s="26" t="s">
        <v>34</v>
      </c>
      <c r="Y23" s="25"/>
      <c r="Z23" s="134"/>
      <c r="AA23" s="140"/>
      <c r="AB23" s="29"/>
      <c r="AC23" s="30" t="s">
        <v>34</v>
      </c>
      <c r="AD23" s="29"/>
      <c r="AE23" s="195"/>
      <c r="AF23" s="22"/>
      <c r="AG23" s="22"/>
      <c r="AH23" s="119"/>
      <c r="AI23" s="156"/>
      <c r="AJ23" s="152"/>
      <c r="AK23" s="143"/>
      <c r="AL23" s="152"/>
      <c r="AM23" s="152"/>
      <c r="AN23" s="152"/>
      <c r="AO23" s="143"/>
      <c r="AP23" s="152"/>
      <c r="AQ23" s="152"/>
      <c r="AR23" s="152"/>
      <c r="AS23" s="143"/>
      <c r="AT23" s="152"/>
      <c r="AU23" s="143"/>
      <c r="AV23" s="143"/>
      <c r="AW23" s="146"/>
      <c r="AX23" s="149"/>
    </row>
    <row r="24" spans="1:50" ht="21.95" customHeight="1" x14ac:dyDescent="0.15">
      <c r="A24" s="120"/>
      <c r="B24" s="176"/>
      <c r="C24" s="27">
        <f>Y8</f>
        <v>0</v>
      </c>
      <c r="D24" s="28" t="s">
        <v>34</v>
      </c>
      <c r="E24" s="27">
        <f>W8</f>
        <v>0</v>
      </c>
      <c r="F24" s="179"/>
      <c r="G24" s="179"/>
      <c r="H24" s="27">
        <f>Y12</f>
        <v>0</v>
      </c>
      <c r="I24" s="28" t="s">
        <v>34</v>
      </c>
      <c r="J24" s="27">
        <f>W12</f>
        <v>0</v>
      </c>
      <c r="K24" s="179"/>
      <c r="L24" s="179"/>
      <c r="M24" s="27">
        <f>Y16</f>
        <v>15</v>
      </c>
      <c r="N24" s="28" t="s">
        <v>34</v>
      </c>
      <c r="O24" s="27">
        <f>W16</f>
        <v>11</v>
      </c>
      <c r="P24" s="179"/>
      <c r="Q24" s="179"/>
      <c r="R24" s="27">
        <f>Y20</f>
        <v>0</v>
      </c>
      <c r="S24" s="28" t="s">
        <v>34</v>
      </c>
      <c r="T24" s="27">
        <f>W20</f>
        <v>0</v>
      </c>
      <c r="U24" s="179"/>
      <c r="V24" s="135"/>
      <c r="W24" s="25"/>
      <c r="X24" s="26" t="s">
        <v>34</v>
      </c>
      <c r="Y24" s="25"/>
      <c r="Z24" s="135"/>
      <c r="AA24" s="141"/>
      <c r="AB24" s="29"/>
      <c r="AC24" s="30" t="s">
        <v>34</v>
      </c>
      <c r="AD24" s="29"/>
      <c r="AE24" s="196"/>
      <c r="AF24" s="22"/>
      <c r="AG24" s="22"/>
      <c r="AH24" s="120"/>
      <c r="AI24" s="157"/>
      <c r="AJ24" s="153"/>
      <c r="AK24" s="144"/>
      <c r="AL24" s="153"/>
      <c r="AM24" s="153"/>
      <c r="AN24" s="153"/>
      <c r="AO24" s="144"/>
      <c r="AP24" s="153"/>
      <c r="AQ24" s="153"/>
      <c r="AR24" s="153"/>
      <c r="AS24" s="144"/>
      <c r="AT24" s="153"/>
      <c r="AU24" s="144"/>
      <c r="AV24" s="144"/>
      <c r="AW24" s="147"/>
      <c r="AX24" s="150"/>
    </row>
    <row r="25" spans="1:50" ht="21.95" customHeight="1" x14ac:dyDescent="0.15">
      <c r="A25" s="161" t="str">
        <f>AA3</f>
        <v>東山クラブ</v>
      </c>
      <c r="B25" s="162">
        <f>AA5</f>
        <v>1</v>
      </c>
      <c r="C25" s="163"/>
      <c r="D25" s="163"/>
      <c r="E25" s="163"/>
      <c r="F25" s="164"/>
      <c r="G25" s="186">
        <f>AA9</f>
        <v>8</v>
      </c>
      <c r="H25" s="163"/>
      <c r="I25" s="163"/>
      <c r="J25" s="163"/>
      <c r="K25" s="164"/>
      <c r="L25" s="186">
        <f>AA13</f>
        <v>5</v>
      </c>
      <c r="M25" s="163"/>
      <c r="N25" s="163"/>
      <c r="O25" s="163"/>
      <c r="P25" s="164"/>
      <c r="Q25" s="186">
        <f>AA17</f>
        <v>12</v>
      </c>
      <c r="R25" s="163"/>
      <c r="S25" s="163"/>
      <c r="T25" s="163"/>
      <c r="U25" s="164"/>
      <c r="V25" s="186">
        <f>AA21</f>
        <v>0</v>
      </c>
      <c r="W25" s="163"/>
      <c r="X25" s="163"/>
      <c r="Y25" s="163"/>
      <c r="Z25" s="164"/>
      <c r="AA25" s="165"/>
      <c r="AB25" s="166"/>
      <c r="AC25" s="166"/>
      <c r="AD25" s="166"/>
      <c r="AE25" s="209"/>
      <c r="AF25" s="19"/>
      <c r="AG25" s="19"/>
      <c r="AH25" s="161" t="str">
        <f>A25</f>
        <v>東山クラブ</v>
      </c>
      <c r="AI25" s="185">
        <f>IF(B26&gt;F26,1,0)+IF(G26&gt;K26,1,0)+IF(L26&gt;P26,1,0)+IF(Q26&gt;U26,1,0)+IF(V26&gt;Z26,1,0)+IF(AA26&gt;AE26,1,0)</f>
        <v>0</v>
      </c>
      <c r="AJ25" s="183">
        <f>IF(F26&gt;B26,1,0)+IF(K26&gt;G26,1,0)+IF(P26&gt;L26,1,0)+IF(U26&gt;Q26,1,0)+IF(Z26&gt;V26,1,0)+IF(AE26&gt;AA26,1,0)</f>
        <v>4</v>
      </c>
      <c r="AK25" s="180">
        <f>SUM(AI25/(AI25+AJ25))</f>
        <v>0</v>
      </c>
      <c r="AL25" s="183">
        <f>RANK(AK25,$AK$5:$AK$28,0)</f>
        <v>6</v>
      </c>
      <c r="AM25" s="183">
        <f>SUM(B26+G26+L26+Q26+V26+AA26)</f>
        <v>1</v>
      </c>
      <c r="AN25" s="183">
        <f>SUM(F26+K26+P26+U26+Z26+AE26)</f>
        <v>8</v>
      </c>
      <c r="AO25" s="180">
        <f>SUM(AM25/(AM25+AN25))</f>
        <v>0.1111111111111111</v>
      </c>
      <c r="AP25" s="183">
        <f>RANK(AO25,$AO$5:$AO$28,0)</f>
        <v>6</v>
      </c>
      <c r="AQ25" s="183">
        <f>SUM(C26+C27+C28+H26+H27+H28+M26+M27+M28+R26+R27+R28+W26+W27+W28+AB26+AB27+AB28)</f>
        <v>81</v>
      </c>
      <c r="AR25" s="183">
        <f>SUM(E26+E27+E28+J26+J27+J28+O26+O27+O28+T26+T27+T28+Y26+Y27+Y28+AD26+AD27+AD28)</f>
        <v>133</v>
      </c>
      <c r="AS25" s="180">
        <f>SUM(AQ25/(AQ25+AR25))</f>
        <v>0.37850467289719625</v>
      </c>
      <c r="AT25" s="183">
        <f>RANK(AS25,$AS$5:$AS$28,0)</f>
        <v>6</v>
      </c>
      <c r="AU25" s="180">
        <f>RANK(AK25,$AK$5:$AK$28,1)+AO25</f>
        <v>1.1111111111111112</v>
      </c>
      <c r="AV25" s="180">
        <f>RANK(AU25,$AU$5:$AU$28,1)+AS25</f>
        <v>1.3785046728971961</v>
      </c>
      <c r="AW25" s="181" t="str">
        <f>$AH$25</f>
        <v>東山クラブ</v>
      </c>
      <c r="AX25" s="182">
        <f>RANK(AV25,$AV$5:$AV$28)</f>
        <v>6</v>
      </c>
    </row>
    <row r="26" spans="1:50" ht="21.95" customHeight="1" x14ac:dyDescent="0.15">
      <c r="A26" s="119"/>
      <c r="B26" s="174">
        <f>IF(C26&gt;E26,1,0)+IF(C27&gt;E27,1,0)+IF(C28&gt;E28,1,0)</f>
        <v>0</v>
      </c>
      <c r="C26" s="27">
        <f>AD6</f>
        <v>11</v>
      </c>
      <c r="D26" s="28" t="s">
        <v>34</v>
      </c>
      <c r="E26" s="27">
        <f>AB6</f>
        <v>15</v>
      </c>
      <c r="F26" s="177">
        <f>IF(E26&gt;C26,1,0)+IF(E27&gt;C27,1,0)+IF(E28&gt;C28,1,0)</f>
        <v>2</v>
      </c>
      <c r="G26" s="177">
        <f>IF(H26&gt;J26,1,0)+IF(H27&gt;J27,1,0)+IF(H28&gt;J28,1,0)</f>
        <v>0</v>
      </c>
      <c r="H26" s="27">
        <f>AD10</f>
        <v>16</v>
      </c>
      <c r="I26" s="28" t="s">
        <v>34</v>
      </c>
      <c r="J26" s="27">
        <f>AB10</f>
        <v>17</v>
      </c>
      <c r="K26" s="177">
        <f>IF(J26&gt;H26,1,0)+IF(J27&gt;H27,1,0)+IF(J28&gt;H28,1,0)</f>
        <v>2</v>
      </c>
      <c r="L26" s="177">
        <f>IF(M26&gt;O26,1,0)+IF(M27&gt;O27,1,0)+IF(M28&gt;O28,1,0)</f>
        <v>0</v>
      </c>
      <c r="M26" s="27">
        <f>AD14</f>
        <v>7</v>
      </c>
      <c r="N26" s="28" t="s">
        <v>34</v>
      </c>
      <c r="O26" s="27">
        <f>AB14</f>
        <v>15</v>
      </c>
      <c r="P26" s="177">
        <f>IF(O26&gt;M26,1,0)+IF(O27&gt;M27,1,0)+IF(O28&gt;M28,1,0)</f>
        <v>2</v>
      </c>
      <c r="Q26" s="177">
        <f>IF(R26&gt;T26,1,0)+IF(R27&gt;T27,1,0)+IF(R28&gt;T28,1,0)</f>
        <v>1</v>
      </c>
      <c r="R26" s="27">
        <f>AD18</f>
        <v>11</v>
      </c>
      <c r="S26" s="28" t="s">
        <v>34</v>
      </c>
      <c r="T26" s="27">
        <f>AB18</f>
        <v>15</v>
      </c>
      <c r="U26" s="177">
        <f>IF(T26&gt;R26,1,0)+IF(T27&gt;R27,1,0)+IF(T28&gt;R28,1,0)</f>
        <v>2</v>
      </c>
      <c r="V26" s="177">
        <f>IF(W26&gt;Y26,1,0)+IF(W27&gt;Y27,1,0)+IF(W28&gt;Y28,1,0)</f>
        <v>0</v>
      </c>
      <c r="W26" s="27">
        <f>AD22</f>
        <v>0</v>
      </c>
      <c r="X26" s="28" t="s">
        <v>34</v>
      </c>
      <c r="Y26" s="27">
        <f>AB22</f>
        <v>0</v>
      </c>
      <c r="Z26" s="177">
        <f>IF(Y26&gt;W26,1,0)+IF(Y27&gt;W27,1,0)+IF(Y28&gt;W28,1,0)</f>
        <v>0</v>
      </c>
      <c r="AA26" s="133">
        <f>IF(AB26&gt;AD26,1,0)+IF(AB27&gt;AD27,1,0)+IF(AB28&gt;AD28,1,0)</f>
        <v>0</v>
      </c>
      <c r="AB26" s="25"/>
      <c r="AC26" s="26" t="s">
        <v>34</v>
      </c>
      <c r="AD26" s="25"/>
      <c r="AE26" s="200">
        <f>IF(AD26&gt;AB26,1,0)+IF(AD27&gt;AB27,1,0)+IF(AD28&gt;AB28,1,0)</f>
        <v>0</v>
      </c>
      <c r="AF26" s="22"/>
      <c r="AG26" s="22"/>
      <c r="AH26" s="119"/>
      <c r="AI26" s="156"/>
      <c r="AJ26" s="152"/>
      <c r="AK26" s="143"/>
      <c r="AL26" s="152"/>
      <c r="AM26" s="152"/>
      <c r="AN26" s="152"/>
      <c r="AO26" s="143"/>
      <c r="AP26" s="152"/>
      <c r="AQ26" s="152"/>
      <c r="AR26" s="152"/>
      <c r="AS26" s="143"/>
      <c r="AT26" s="152"/>
      <c r="AU26" s="143"/>
      <c r="AV26" s="143"/>
      <c r="AW26" s="146"/>
      <c r="AX26" s="149"/>
    </row>
    <row r="27" spans="1:50" ht="21.95" customHeight="1" x14ac:dyDescent="0.15">
      <c r="A27" s="119"/>
      <c r="B27" s="175"/>
      <c r="C27" s="27">
        <f>AD7</f>
        <v>4</v>
      </c>
      <c r="D27" s="28" t="s">
        <v>34</v>
      </c>
      <c r="E27" s="27">
        <f>AB7</f>
        <v>15</v>
      </c>
      <c r="F27" s="178"/>
      <c r="G27" s="178"/>
      <c r="H27" s="27">
        <f>AD11</f>
        <v>7</v>
      </c>
      <c r="I27" s="28" t="s">
        <v>34</v>
      </c>
      <c r="J27" s="27">
        <f>AB11</f>
        <v>15</v>
      </c>
      <c r="K27" s="178"/>
      <c r="L27" s="178"/>
      <c r="M27" s="27">
        <f>AD15</f>
        <v>4</v>
      </c>
      <c r="N27" s="28" t="s">
        <v>34</v>
      </c>
      <c r="O27" s="27">
        <f>AB15</f>
        <v>15</v>
      </c>
      <c r="P27" s="178"/>
      <c r="Q27" s="178"/>
      <c r="R27" s="27">
        <f>AD19</f>
        <v>15</v>
      </c>
      <c r="S27" s="28" t="s">
        <v>34</v>
      </c>
      <c r="T27" s="27">
        <f>AB19</f>
        <v>11</v>
      </c>
      <c r="U27" s="178"/>
      <c r="V27" s="178"/>
      <c r="W27" s="27">
        <f>AD23</f>
        <v>0</v>
      </c>
      <c r="X27" s="28" t="s">
        <v>34</v>
      </c>
      <c r="Y27" s="27">
        <f>AB23</f>
        <v>0</v>
      </c>
      <c r="Z27" s="178"/>
      <c r="AA27" s="134"/>
      <c r="AB27" s="25"/>
      <c r="AC27" s="26" t="s">
        <v>34</v>
      </c>
      <c r="AD27" s="25"/>
      <c r="AE27" s="201"/>
      <c r="AF27" s="22"/>
      <c r="AG27" s="22"/>
      <c r="AH27" s="119"/>
      <c r="AI27" s="156"/>
      <c r="AJ27" s="152"/>
      <c r="AK27" s="143"/>
      <c r="AL27" s="152"/>
      <c r="AM27" s="152"/>
      <c r="AN27" s="152"/>
      <c r="AO27" s="143"/>
      <c r="AP27" s="152"/>
      <c r="AQ27" s="152"/>
      <c r="AR27" s="152"/>
      <c r="AS27" s="143"/>
      <c r="AT27" s="152"/>
      <c r="AU27" s="143"/>
      <c r="AV27" s="143"/>
      <c r="AW27" s="146"/>
      <c r="AX27" s="149"/>
    </row>
    <row r="28" spans="1:50" ht="21.95" customHeight="1" thickBot="1" x14ac:dyDescent="0.2">
      <c r="A28" s="203"/>
      <c r="B28" s="204"/>
      <c r="C28" s="31">
        <f>AD8</f>
        <v>0</v>
      </c>
      <c r="D28" s="32" t="s">
        <v>34</v>
      </c>
      <c r="E28" s="31">
        <f>AB8</f>
        <v>0</v>
      </c>
      <c r="F28" s="205"/>
      <c r="G28" s="205"/>
      <c r="H28" s="31">
        <f>AD12</f>
        <v>0</v>
      </c>
      <c r="I28" s="32" t="s">
        <v>34</v>
      </c>
      <c r="J28" s="31">
        <f>AB12</f>
        <v>0</v>
      </c>
      <c r="K28" s="205"/>
      <c r="L28" s="205"/>
      <c r="M28" s="31">
        <f>AD16</f>
        <v>0</v>
      </c>
      <c r="N28" s="32" t="s">
        <v>34</v>
      </c>
      <c r="O28" s="31">
        <f>AB16</f>
        <v>0</v>
      </c>
      <c r="P28" s="205"/>
      <c r="Q28" s="205"/>
      <c r="R28" s="31">
        <f>AD20</f>
        <v>6</v>
      </c>
      <c r="S28" s="32" t="s">
        <v>34</v>
      </c>
      <c r="T28" s="31">
        <f>AB20</f>
        <v>15</v>
      </c>
      <c r="U28" s="205"/>
      <c r="V28" s="205"/>
      <c r="W28" s="31">
        <f>AD24</f>
        <v>0</v>
      </c>
      <c r="X28" s="32" t="s">
        <v>34</v>
      </c>
      <c r="Y28" s="31">
        <f>AB24</f>
        <v>0</v>
      </c>
      <c r="Z28" s="205"/>
      <c r="AA28" s="199"/>
      <c r="AB28" s="33"/>
      <c r="AC28" s="34" t="s">
        <v>34</v>
      </c>
      <c r="AD28" s="33"/>
      <c r="AE28" s="202"/>
      <c r="AF28" s="23"/>
      <c r="AG28" s="24"/>
      <c r="AH28" s="203"/>
      <c r="AI28" s="210"/>
      <c r="AJ28" s="198"/>
      <c r="AK28" s="197"/>
      <c r="AL28" s="198"/>
      <c r="AM28" s="198"/>
      <c r="AN28" s="198"/>
      <c r="AO28" s="197"/>
      <c r="AP28" s="198"/>
      <c r="AQ28" s="198"/>
      <c r="AR28" s="198"/>
      <c r="AS28" s="197"/>
      <c r="AT28" s="198"/>
      <c r="AU28" s="197"/>
      <c r="AV28" s="197"/>
      <c r="AW28" s="207"/>
      <c r="AX28" s="208"/>
    </row>
    <row r="29" spans="1:50" ht="24.95" customHeight="1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H29" s="206">
        <f>A29</f>
        <v>0</v>
      </c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</row>
  </sheetData>
  <sheetProtection sheet="1" objects="1" scenarios="1"/>
  <mergeCells count="240">
    <mergeCell ref="A29:AE29"/>
    <mergeCell ref="AH29:AX29"/>
    <mergeCell ref="L26:L28"/>
    <mergeCell ref="P26:P28"/>
    <mergeCell ref="Q26:Q28"/>
    <mergeCell ref="U26:U28"/>
    <mergeCell ref="V26:V28"/>
    <mergeCell ref="Z26:Z28"/>
    <mergeCell ref="AS25:AS28"/>
    <mergeCell ref="AT25:AT28"/>
    <mergeCell ref="AU25:AU28"/>
    <mergeCell ref="AV25:AV28"/>
    <mergeCell ref="AW25:AW28"/>
    <mergeCell ref="AX25:AX28"/>
    <mergeCell ref="AM25:AM28"/>
    <mergeCell ref="AN25:AN28"/>
    <mergeCell ref="AO25:AO28"/>
    <mergeCell ref="AP25:AP28"/>
    <mergeCell ref="AQ25:AQ28"/>
    <mergeCell ref="AR25:AR28"/>
    <mergeCell ref="AA25:AE25"/>
    <mergeCell ref="AH25:AH28"/>
    <mergeCell ref="AI25:AI28"/>
    <mergeCell ref="AJ25:AJ28"/>
    <mergeCell ref="A25:A28"/>
    <mergeCell ref="B25:F25"/>
    <mergeCell ref="G25:K25"/>
    <mergeCell ref="L25:P25"/>
    <mergeCell ref="Q25:U25"/>
    <mergeCell ref="V25:Z25"/>
    <mergeCell ref="B26:B28"/>
    <mergeCell ref="F26:F28"/>
    <mergeCell ref="G26:G28"/>
    <mergeCell ref="K26:K28"/>
    <mergeCell ref="AA21:AE21"/>
    <mergeCell ref="AH21:AH24"/>
    <mergeCell ref="AI21:AI24"/>
    <mergeCell ref="AJ21:AJ24"/>
    <mergeCell ref="AK21:AK24"/>
    <mergeCell ref="AL21:AL24"/>
    <mergeCell ref="AA22:AA24"/>
    <mergeCell ref="AE22:AE24"/>
    <mergeCell ref="AK25:AK28"/>
    <mergeCell ref="AL25:AL28"/>
    <mergeCell ref="AA26:AA28"/>
    <mergeCell ref="AE26:AE28"/>
    <mergeCell ref="AV21:AV24"/>
    <mergeCell ref="AW21:AW24"/>
    <mergeCell ref="AX21:AX24"/>
    <mergeCell ref="AM21:AM24"/>
    <mergeCell ref="AN21:AN24"/>
    <mergeCell ref="AO21:AO24"/>
    <mergeCell ref="AP21:AP24"/>
    <mergeCell ref="AQ21:AQ24"/>
    <mergeCell ref="AR21:AR24"/>
    <mergeCell ref="AS21:AS24"/>
    <mergeCell ref="AT21:AT24"/>
    <mergeCell ref="AU21:AU24"/>
    <mergeCell ref="AA17:AE17"/>
    <mergeCell ref="AH17:AH20"/>
    <mergeCell ref="AI17:AI20"/>
    <mergeCell ref="AJ17:AJ20"/>
    <mergeCell ref="AK17:AK20"/>
    <mergeCell ref="AL17:AL20"/>
    <mergeCell ref="AA18:AA20"/>
    <mergeCell ref="AE18:AE20"/>
    <mergeCell ref="A21:A24"/>
    <mergeCell ref="B21:F21"/>
    <mergeCell ref="G21:K21"/>
    <mergeCell ref="L21:P21"/>
    <mergeCell ref="Q21:U21"/>
    <mergeCell ref="V21:Z21"/>
    <mergeCell ref="B22:B24"/>
    <mergeCell ref="F22:F24"/>
    <mergeCell ref="G22:G24"/>
    <mergeCell ref="K22:K24"/>
    <mergeCell ref="L22:L24"/>
    <mergeCell ref="P22:P24"/>
    <mergeCell ref="Q22:Q24"/>
    <mergeCell ref="U22:U24"/>
    <mergeCell ref="V22:V24"/>
    <mergeCell ref="Z22:Z24"/>
    <mergeCell ref="AV17:AV20"/>
    <mergeCell ref="AW17:AW20"/>
    <mergeCell ref="AX17:AX20"/>
    <mergeCell ref="AM17:AM20"/>
    <mergeCell ref="AN17:AN20"/>
    <mergeCell ref="AO17:AO20"/>
    <mergeCell ref="AP17:AP20"/>
    <mergeCell ref="AQ17:AQ20"/>
    <mergeCell ref="AR17:AR20"/>
    <mergeCell ref="AS17:AS20"/>
    <mergeCell ref="AT17:AT20"/>
    <mergeCell ref="AU17:AU20"/>
    <mergeCell ref="AA13:AE13"/>
    <mergeCell ref="AH13:AH16"/>
    <mergeCell ref="AI13:AI16"/>
    <mergeCell ref="AJ13:AJ16"/>
    <mergeCell ref="AK13:AK16"/>
    <mergeCell ref="AL13:AL16"/>
    <mergeCell ref="AA14:AA16"/>
    <mergeCell ref="AE14:AE16"/>
    <mergeCell ref="A17:A20"/>
    <mergeCell ref="B17:F17"/>
    <mergeCell ref="G17:K17"/>
    <mergeCell ref="L17:P17"/>
    <mergeCell ref="Q17:U17"/>
    <mergeCell ref="V17:Z17"/>
    <mergeCell ref="B18:B20"/>
    <mergeCell ref="F18:F20"/>
    <mergeCell ref="G18:G20"/>
    <mergeCell ref="K18:K20"/>
    <mergeCell ref="L18:L20"/>
    <mergeCell ref="P18:P20"/>
    <mergeCell ref="Q18:Q20"/>
    <mergeCell ref="U18:U20"/>
    <mergeCell ref="V18:V20"/>
    <mergeCell ref="Z18:Z20"/>
    <mergeCell ref="AV13:AV16"/>
    <mergeCell ref="AW13:AW16"/>
    <mergeCell ref="AX13:AX16"/>
    <mergeCell ref="AM13:AM16"/>
    <mergeCell ref="AN13:AN16"/>
    <mergeCell ref="AO13:AO16"/>
    <mergeCell ref="AP13:AP16"/>
    <mergeCell ref="AQ13:AQ16"/>
    <mergeCell ref="AR13:AR16"/>
    <mergeCell ref="AS13:AS16"/>
    <mergeCell ref="AT13:AT16"/>
    <mergeCell ref="AU13:AU16"/>
    <mergeCell ref="AA9:AE9"/>
    <mergeCell ref="AH9:AH12"/>
    <mergeCell ref="AI9:AI12"/>
    <mergeCell ref="AJ9:AJ12"/>
    <mergeCell ref="AK9:AK12"/>
    <mergeCell ref="AL9:AL12"/>
    <mergeCell ref="AA10:AA12"/>
    <mergeCell ref="AE10:AE12"/>
    <mergeCell ref="A13:A16"/>
    <mergeCell ref="B13:F13"/>
    <mergeCell ref="G13:K13"/>
    <mergeCell ref="L13:P13"/>
    <mergeCell ref="Q13:U13"/>
    <mergeCell ref="V13:Z13"/>
    <mergeCell ref="B14:B16"/>
    <mergeCell ref="F14:F16"/>
    <mergeCell ref="G14:G16"/>
    <mergeCell ref="K14:K16"/>
    <mergeCell ref="L14:L16"/>
    <mergeCell ref="P14:P16"/>
    <mergeCell ref="Q14:Q16"/>
    <mergeCell ref="U14:U16"/>
    <mergeCell ref="V14:V16"/>
    <mergeCell ref="Z14:Z16"/>
    <mergeCell ref="AV9:AV12"/>
    <mergeCell ref="AW9:AW12"/>
    <mergeCell ref="AX9:AX12"/>
    <mergeCell ref="AM9:AM12"/>
    <mergeCell ref="AN9:AN12"/>
    <mergeCell ref="AO9:AO12"/>
    <mergeCell ref="AP9:AP12"/>
    <mergeCell ref="AQ9:AQ12"/>
    <mergeCell ref="AR9:AR12"/>
    <mergeCell ref="AS9:AS12"/>
    <mergeCell ref="AT9:AT12"/>
    <mergeCell ref="AU9:AU12"/>
    <mergeCell ref="AA5:AE5"/>
    <mergeCell ref="AH5:AH8"/>
    <mergeCell ref="AI5:AI8"/>
    <mergeCell ref="AJ5:AJ8"/>
    <mergeCell ref="AK5:AK8"/>
    <mergeCell ref="AL5:AL8"/>
    <mergeCell ref="AA6:AA8"/>
    <mergeCell ref="AE6:AE8"/>
    <mergeCell ref="A9:A12"/>
    <mergeCell ref="B9:F9"/>
    <mergeCell ref="G9:K9"/>
    <mergeCell ref="L9:P9"/>
    <mergeCell ref="Q9:U9"/>
    <mergeCell ref="V9:Z9"/>
    <mergeCell ref="B10:B12"/>
    <mergeCell ref="F10:F12"/>
    <mergeCell ref="G10:G12"/>
    <mergeCell ref="K10:K12"/>
    <mergeCell ref="L10:L12"/>
    <mergeCell ref="P10:P12"/>
    <mergeCell ref="Q10:Q12"/>
    <mergeCell ref="U10:U12"/>
    <mergeCell ref="V10:V12"/>
    <mergeCell ref="Z10:Z12"/>
    <mergeCell ref="AV5:AV8"/>
    <mergeCell ref="AW5:AW8"/>
    <mergeCell ref="AX5:AX8"/>
    <mergeCell ref="AM5:AM8"/>
    <mergeCell ref="AN5:AN8"/>
    <mergeCell ref="AO5:AO8"/>
    <mergeCell ref="AP5:AP8"/>
    <mergeCell ref="AQ5:AQ8"/>
    <mergeCell ref="AR5:AR8"/>
    <mergeCell ref="AS5:AS8"/>
    <mergeCell ref="AT5:AT8"/>
    <mergeCell ref="AU5:AU8"/>
    <mergeCell ref="A5:A8"/>
    <mergeCell ref="B5:F5"/>
    <mergeCell ref="G5:K5"/>
    <mergeCell ref="L5:P5"/>
    <mergeCell ref="Q5:U5"/>
    <mergeCell ref="V5:Z5"/>
    <mergeCell ref="B6:B8"/>
    <mergeCell ref="F6:F8"/>
    <mergeCell ref="G6:G8"/>
    <mergeCell ref="K6:K8"/>
    <mergeCell ref="L6:L8"/>
    <mergeCell ref="P6:P8"/>
    <mergeCell ref="Q6:Q8"/>
    <mergeCell ref="U6:U8"/>
    <mergeCell ref="V6:V8"/>
    <mergeCell ref="Z6:Z8"/>
    <mergeCell ref="A1:AE1"/>
    <mergeCell ref="AH1:AX1"/>
    <mergeCell ref="A2:AE2"/>
    <mergeCell ref="AH2:AX2"/>
    <mergeCell ref="A3:A4"/>
    <mergeCell ref="B3:F4"/>
    <mergeCell ref="G3:K4"/>
    <mergeCell ref="L3:P4"/>
    <mergeCell ref="Q3:U4"/>
    <mergeCell ref="V3:Z4"/>
    <mergeCell ref="AQ3:AS3"/>
    <mergeCell ref="AT3:AT4"/>
    <mergeCell ref="AU3:AU4"/>
    <mergeCell ref="AV3:AV4"/>
    <mergeCell ref="AW3:AW4"/>
    <mergeCell ref="AX3:AX4"/>
    <mergeCell ref="AA3:AE4"/>
    <mergeCell ref="AH3:AH4"/>
    <mergeCell ref="AI3:AK3"/>
    <mergeCell ref="AL3:AL4"/>
    <mergeCell ref="AM3:AO3"/>
    <mergeCell ref="AP3:AP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X29"/>
  <sheetViews>
    <sheetView zoomScale="70" zoomScaleNormal="70" workbookViewId="0">
      <selection activeCell="AB18" sqref="AB18:AD20"/>
    </sheetView>
  </sheetViews>
  <sheetFormatPr defaultRowHeight="13.5" x14ac:dyDescent="0.15"/>
  <cols>
    <col min="1" max="1" width="15.625" style="14" customWidth="1"/>
    <col min="2" max="32" width="3.875" style="14" customWidth="1"/>
    <col min="33" max="33" width="3.75" style="14" customWidth="1"/>
    <col min="34" max="34" width="15.625" style="14" customWidth="1"/>
    <col min="35" max="36" width="5.625" style="14" customWidth="1"/>
    <col min="37" max="38" width="8.625" style="14" customWidth="1"/>
    <col min="39" max="40" width="5.625" style="14" customWidth="1"/>
    <col min="41" max="42" width="8.625" style="14" customWidth="1"/>
    <col min="43" max="44" width="5.625" style="14" customWidth="1"/>
    <col min="45" max="45" width="9.625" style="14" customWidth="1"/>
    <col min="46" max="48" width="8.625" style="14" customWidth="1"/>
    <col min="49" max="49" width="15.75" style="14" customWidth="1"/>
    <col min="50" max="50" width="9.625" style="14" customWidth="1"/>
    <col min="51" max="16384" width="9" style="14"/>
  </cols>
  <sheetData>
    <row r="1" spans="1:50" ht="24.95" customHeight="1" x14ac:dyDescent="0.2">
      <c r="A1" s="90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H1" s="90" t="str">
        <f>A1</f>
        <v>トリム18歳の部　</v>
      </c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</row>
    <row r="2" spans="1:50" ht="24.95" customHeight="1" thickBot="1" x14ac:dyDescent="0.25">
      <c r="A2" s="91" t="s">
        <v>59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15"/>
      <c r="AG2" s="15"/>
      <c r="AH2" s="91" t="str">
        <f>A2</f>
        <v>　Ａグループ</v>
      </c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1:50" ht="24.95" customHeight="1" x14ac:dyDescent="0.15">
      <c r="A3" s="92" t="s">
        <v>35</v>
      </c>
      <c r="B3" s="94" t="s">
        <v>60</v>
      </c>
      <c r="C3" s="95"/>
      <c r="D3" s="95"/>
      <c r="E3" s="95"/>
      <c r="F3" s="96"/>
      <c r="G3" s="100" t="s">
        <v>61</v>
      </c>
      <c r="H3" s="95"/>
      <c r="I3" s="95"/>
      <c r="J3" s="95"/>
      <c r="K3" s="96"/>
      <c r="L3" s="100" t="s">
        <v>62</v>
      </c>
      <c r="M3" s="95"/>
      <c r="N3" s="95"/>
      <c r="O3" s="95"/>
      <c r="P3" s="96"/>
      <c r="Q3" s="100" t="s">
        <v>63</v>
      </c>
      <c r="R3" s="95"/>
      <c r="S3" s="95"/>
      <c r="T3" s="95"/>
      <c r="U3" s="96"/>
      <c r="V3" s="100" t="s">
        <v>64</v>
      </c>
      <c r="W3" s="95"/>
      <c r="X3" s="95"/>
      <c r="Y3" s="95"/>
      <c r="Z3" s="96"/>
      <c r="AA3" s="100" t="s">
        <v>65</v>
      </c>
      <c r="AB3" s="95"/>
      <c r="AC3" s="95"/>
      <c r="AD3" s="95"/>
      <c r="AE3" s="113"/>
      <c r="AF3" s="16"/>
      <c r="AG3" s="16"/>
      <c r="AH3" s="115"/>
      <c r="AI3" s="117" t="s">
        <v>12</v>
      </c>
      <c r="AJ3" s="103"/>
      <c r="AK3" s="104"/>
      <c r="AL3" s="105" t="s">
        <v>13</v>
      </c>
      <c r="AM3" s="102" t="s">
        <v>14</v>
      </c>
      <c r="AN3" s="103"/>
      <c r="AO3" s="104"/>
      <c r="AP3" s="105" t="s">
        <v>13</v>
      </c>
      <c r="AQ3" s="102" t="s">
        <v>15</v>
      </c>
      <c r="AR3" s="103"/>
      <c r="AS3" s="104"/>
      <c r="AT3" s="105" t="s">
        <v>16</v>
      </c>
      <c r="AU3" s="107" t="s">
        <v>17</v>
      </c>
      <c r="AV3" s="107" t="s">
        <v>18</v>
      </c>
      <c r="AW3" s="109" t="s">
        <v>19</v>
      </c>
      <c r="AX3" s="111" t="s">
        <v>20</v>
      </c>
    </row>
    <row r="4" spans="1:50" ht="24.95" customHeight="1" thickBot="1" x14ac:dyDescent="0.2">
      <c r="A4" s="93"/>
      <c r="B4" s="97"/>
      <c r="C4" s="98"/>
      <c r="D4" s="98"/>
      <c r="E4" s="98"/>
      <c r="F4" s="99"/>
      <c r="G4" s="101"/>
      <c r="H4" s="98"/>
      <c r="I4" s="98"/>
      <c r="J4" s="98"/>
      <c r="K4" s="99"/>
      <c r="L4" s="101"/>
      <c r="M4" s="98"/>
      <c r="N4" s="98"/>
      <c r="O4" s="98"/>
      <c r="P4" s="99"/>
      <c r="Q4" s="101"/>
      <c r="R4" s="98"/>
      <c r="S4" s="98"/>
      <c r="T4" s="98"/>
      <c r="U4" s="99"/>
      <c r="V4" s="101"/>
      <c r="W4" s="98"/>
      <c r="X4" s="98"/>
      <c r="Y4" s="98"/>
      <c r="Z4" s="99"/>
      <c r="AA4" s="101"/>
      <c r="AB4" s="98"/>
      <c r="AC4" s="98"/>
      <c r="AD4" s="98"/>
      <c r="AE4" s="114"/>
      <c r="AF4" s="16"/>
      <c r="AG4" s="16"/>
      <c r="AH4" s="116"/>
      <c r="AI4" s="17" t="s">
        <v>21</v>
      </c>
      <c r="AJ4" s="18" t="s">
        <v>22</v>
      </c>
      <c r="AK4" s="18" t="s">
        <v>23</v>
      </c>
      <c r="AL4" s="106"/>
      <c r="AM4" s="17" t="s">
        <v>21</v>
      </c>
      <c r="AN4" s="18" t="s">
        <v>22</v>
      </c>
      <c r="AO4" s="18" t="s">
        <v>24</v>
      </c>
      <c r="AP4" s="106"/>
      <c r="AQ4" s="17" t="s">
        <v>21</v>
      </c>
      <c r="AR4" s="18" t="s">
        <v>22</v>
      </c>
      <c r="AS4" s="18" t="s">
        <v>25</v>
      </c>
      <c r="AT4" s="106"/>
      <c r="AU4" s="108"/>
      <c r="AV4" s="108"/>
      <c r="AW4" s="110"/>
      <c r="AX4" s="112"/>
    </row>
    <row r="5" spans="1:50" ht="21.95" customHeight="1" x14ac:dyDescent="0.15">
      <c r="A5" s="118" t="str">
        <f>B3</f>
        <v>ADB ヤング</v>
      </c>
      <c r="B5" s="121"/>
      <c r="C5" s="122"/>
      <c r="D5" s="122"/>
      <c r="E5" s="122"/>
      <c r="F5" s="123"/>
      <c r="G5" s="124">
        <v>10</v>
      </c>
      <c r="H5" s="125"/>
      <c r="I5" s="125"/>
      <c r="J5" s="125"/>
      <c r="K5" s="126"/>
      <c r="L5" s="124">
        <v>7</v>
      </c>
      <c r="M5" s="125"/>
      <c r="N5" s="125"/>
      <c r="O5" s="125"/>
      <c r="P5" s="126"/>
      <c r="Q5" s="127">
        <v>0</v>
      </c>
      <c r="R5" s="128"/>
      <c r="S5" s="128"/>
      <c r="T5" s="128"/>
      <c r="U5" s="129"/>
      <c r="V5" s="124">
        <v>4</v>
      </c>
      <c r="W5" s="125"/>
      <c r="X5" s="125"/>
      <c r="Y5" s="125"/>
      <c r="Z5" s="126"/>
      <c r="AA5" s="124">
        <v>1</v>
      </c>
      <c r="AB5" s="125"/>
      <c r="AC5" s="125"/>
      <c r="AD5" s="125"/>
      <c r="AE5" s="154"/>
      <c r="AF5" s="19"/>
      <c r="AG5" s="19"/>
      <c r="AH5" s="118" t="str">
        <f>A5</f>
        <v>ADB ヤング</v>
      </c>
      <c r="AI5" s="155">
        <f>IF(B6&gt;F6,1,0)+IF(G6&gt;K6,1,0)+IF(L6&gt;P6,1,0)+IF(Q6&gt;U6,1,0)+IF(V6&gt;Z6,1,0)+IF(AA6&gt;AE6,1,0)</f>
        <v>0</v>
      </c>
      <c r="AJ5" s="151">
        <f>IF(F6&gt;B6,1,0)+IF(K6&gt;G6,1,0)+IF(P6&gt;L6,1,0)+IF(U6&gt;Q6,1,0)+IF(Z6&gt;V6,1,0)+IF(AE6&gt;AA6,1,0)</f>
        <v>4</v>
      </c>
      <c r="AK5" s="142">
        <f>SUM(AI5/(AI5+AJ5))</f>
        <v>0</v>
      </c>
      <c r="AL5" s="151">
        <f>RANK(AK5,$AK$5:$AK$28,0)</f>
        <v>6</v>
      </c>
      <c r="AM5" s="151">
        <f>SUM(B6+G6+L6+Q6+V6+AA6)</f>
        <v>1</v>
      </c>
      <c r="AN5" s="151">
        <f>SUM(F6+K6+P6+U6+Z6+AE6)</f>
        <v>8</v>
      </c>
      <c r="AO5" s="142">
        <f>SUM(AM5/(AM5+AN5))</f>
        <v>0.1111111111111111</v>
      </c>
      <c r="AP5" s="151">
        <f>RANK(AO5,$AO$5:$AO$28,0)</f>
        <v>6</v>
      </c>
      <c r="AQ5" s="151">
        <f>SUM(C6+C7+C8+H6+H7+H8+M6+M7+M8+R6+R7+R8+W6+W7+W8+AB6+AB7+AB8)</f>
        <v>93</v>
      </c>
      <c r="AR5" s="151">
        <f>SUM(E6+E7+E8+J6+J7+J8+O6+O7+O8+T6+T7+T8+Y6+Y7+Y8+AD6+AD7+AD8)</f>
        <v>131</v>
      </c>
      <c r="AS5" s="142">
        <f>SUM(AQ5/(AQ5+AR5))</f>
        <v>0.41517857142857145</v>
      </c>
      <c r="AT5" s="151">
        <f>RANK(AS5,$AS$5:$AS$28,0)</f>
        <v>6</v>
      </c>
      <c r="AU5" s="142">
        <f>RANK(AK5,$AK$5:$AK$28,1)+AO5</f>
        <v>1.1111111111111112</v>
      </c>
      <c r="AV5" s="142">
        <f>RANK(AU5,$AU$5:$AU$28,1)+AS5</f>
        <v>1.4151785714285714</v>
      </c>
      <c r="AW5" s="145" t="str">
        <f>$AH$5</f>
        <v>ADB ヤング</v>
      </c>
      <c r="AX5" s="148">
        <f>RANK(AV5,$AV$5:$AV$28)</f>
        <v>6</v>
      </c>
    </row>
    <row r="6" spans="1:50" ht="21.95" customHeight="1" x14ac:dyDescent="0.15">
      <c r="A6" s="119"/>
      <c r="B6" s="130">
        <f>IF(C6&gt;E6,1,0)+IF(C7&gt;E7,1,0)+IF(C8&gt;E8,1,0)</f>
        <v>0</v>
      </c>
      <c r="C6" s="25"/>
      <c r="D6" s="26" t="s">
        <v>26</v>
      </c>
      <c r="E6" s="25"/>
      <c r="F6" s="133">
        <f>IF(E6&gt;C6,1,0)+IF(E7&gt;C7,1,0)+IF(E8&gt;C8,1,0)</f>
        <v>0</v>
      </c>
      <c r="G6" s="136">
        <f>IF(H6&gt;J6,1,0)+IF(H7&gt;J7,1,0)+IF(H8&gt;J8,1,0)</f>
        <v>1</v>
      </c>
      <c r="H6" s="20">
        <v>8</v>
      </c>
      <c r="I6" s="21" t="s">
        <v>27</v>
      </c>
      <c r="J6" s="20">
        <v>15</v>
      </c>
      <c r="K6" s="136">
        <f>IF(J6&gt;H6,1,0)+IF(J7&gt;H7,1,0)+IF(J8&gt;H8,1,0)</f>
        <v>2</v>
      </c>
      <c r="L6" s="136">
        <f>IF(M6&gt;O6,1,0)+IF(M7&gt;O7,1,0)+IF(M8&gt;O8,1,0)</f>
        <v>0</v>
      </c>
      <c r="M6" s="20">
        <v>12</v>
      </c>
      <c r="N6" s="21" t="s">
        <v>26</v>
      </c>
      <c r="O6" s="20">
        <v>15</v>
      </c>
      <c r="P6" s="136">
        <f>IF(O6&gt;M6,1,0)+IF(O7&gt;M7,1,0)+IF(O8&gt;M8,1,0)</f>
        <v>2</v>
      </c>
      <c r="Q6" s="139">
        <f>IF(R6&gt;T6,1,0)+IF(R7&gt;T7,1,0)+IF(R8&gt;T8,1,0)</f>
        <v>0</v>
      </c>
      <c r="R6" s="29"/>
      <c r="S6" s="30" t="s">
        <v>28</v>
      </c>
      <c r="T6" s="29"/>
      <c r="U6" s="139">
        <f>IF(T6&gt;R6,1,0)+IF(T7&gt;R7,1,0)+IF(T8&gt;R8,1,0)</f>
        <v>0</v>
      </c>
      <c r="V6" s="136">
        <f>IF(W6&gt;Y6,1,0)+IF(W7&gt;Y7,1,0)+IF(W8&gt;Y8,1,0)</f>
        <v>0</v>
      </c>
      <c r="W6" s="20">
        <v>9</v>
      </c>
      <c r="X6" s="21" t="s">
        <v>29</v>
      </c>
      <c r="Y6" s="20">
        <v>15</v>
      </c>
      <c r="Z6" s="136">
        <f>IF(Y6&gt;W6,1,0)+IF(Y7&gt;W7,1,0)+IF(Y8&gt;W8,1,0)</f>
        <v>2</v>
      </c>
      <c r="AA6" s="136">
        <f>IF(AB6&gt;AD6,1,0)+IF(AB7&gt;AD7,1,0)+IF(AB8&gt;AD8,1,0)</f>
        <v>0</v>
      </c>
      <c r="AB6" s="20">
        <v>8</v>
      </c>
      <c r="AC6" s="21" t="s">
        <v>30</v>
      </c>
      <c r="AD6" s="20">
        <v>15</v>
      </c>
      <c r="AE6" s="158">
        <f>IF(AD6&gt;AB6,1,0)+IF(AD7&gt;AB7,1,0)+IF(AD8&gt;AB8,1,0)</f>
        <v>2</v>
      </c>
      <c r="AF6" s="22"/>
      <c r="AG6" s="22"/>
      <c r="AH6" s="119"/>
      <c r="AI6" s="156"/>
      <c r="AJ6" s="152"/>
      <c r="AK6" s="143"/>
      <c r="AL6" s="152"/>
      <c r="AM6" s="152"/>
      <c r="AN6" s="152"/>
      <c r="AO6" s="143"/>
      <c r="AP6" s="152"/>
      <c r="AQ6" s="152"/>
      <c r="AR6" s="152"/>
      <c r="AS6" s="143"/>
      <c r="AT6" s="152"/>
      <c r="AU6" s="143"/>
      <c r="AV6" s="143"/>
      <c r="AW6" s="146"/>
      <c r="AX6" s="149"/>
    </row>
    <row r="7" spans="1:50" ht="21.95" customHeight="1" x14ac:dyDescent="0.15">
      <c r="A7" s="119"/>
      <c r="B7" s="131"/>
      <c r="C7" s="25"/>
      <c r="D7" s="26" t="s">
        <v>30</v>
      </c>
      <c r="E7" s="25"/>
      <c r="F7" s="134"/>
      <c r="G7" s="137"/>
      <c r="H7" s="20">
        <v>15</v>
      </c>
      <c r="I7" s="21" t="s">
        <v>30</v>
      </c>
      <c r="J7" s="20">
        <v>11</v>
      </c>
      <c r="K7" s="137"/>
      <c r="L7" s="137"/>
      <c r="M7" s="20">
        <v>11</v>
      </c>
      <c r="N7" s="21" t="s">
        <v>27</v>
      </c>
      <c r="O7" s="20">
        <v>15</v>
      </c>
      <c r="P7" s="137"/>
      <c r="Q7" s="140"/>
      <c r="R7" s="29"/>
      <c r="S7" s="30" t="s">
        <v>31</v>
      </c>
      <c r="T7" s="29"/>
      <c r="U7" s="140"/>
      <c r="V7" s="137"/>
      <c r="W7" s="20">
        <v>12</v>
      </c>
      <c r="X7" s="21" t="s">
        <v>28</v>
      </c>
      <c r="Y7" s="20">
        <v>15</v>
      </c>
      <c r="Z7" s="137"/>
      <c r="AA7" s="137"/>
      <c r="AB7" s="20">
        <v>11</v>
      </c>
      <c r="AC7" s="21" t="s">
        <v>30</v>
      </c>
      <c r="AD7" s="20">
        <v>15</v>
      </c>
      <c r="AE7" s="159"/>
      <c r="AF7" s="22"/>
      <c r="AG7" s="22"/>
      <c r="AH7" s="119"/>
      <c r="AI7" s="156"/>
      <c r="AJ7" s="152"/>
      <c r="AK7" s="143"/>
      <c r="AL7" s="152"/>
      <c r="AM7" s="152"/>
      <c r="AN7" s="152"/>
      <c r="AO7" s="143"/>
      <c r="AP7" s="152"/>
      <c r="AQ7" s="152"/>
      <c r="AR7" s="152"/>
      <c r="AS7" s="143"/>
      <c r="AT7" s="152"/>
      <c r="AU7" s="143"/>
      <c r="AV7" s="143"/>
      <c r="AW7" s="146"/>
      <c r="AX7" s="149"/>
    </row>
    <row r="8" spans="1:50" ht="21.95" customHeight="1" x14ac:dyDescent="0.15">
      <c r="A8" s="120"/>
      <c r="B8" s="132"/>
      <c r="C8" s="25"/>
      <c r="D8" s="26" t="s">
        <v>30</v>
      </c>
      <c r="E8" s="25"/>
      <c r="F8" s="135"/>
      <c r="G8" s="138"/>
      <c r="H8" s="20">
        <v>7</v>
      </c>
      <c r="I8" s="21" t="s">
        <v>30</v>
      </c>
      <c r="J8" s="20">
        <v>15</v>
      </c>
      <c r="K8" s="138"/>
      <c r="L8" s="138"/>
      <c r="M8" s="20"/>
      <c r="N8" s="21" t="s">
        <v>30</v>
      </c>
      <c r="O8" s="20"/>
      <c r="P8" s="138"/>
      <c r="Q8" s="141"/>
      <c r="R8" s="29"/>
      <c r="S8" s="30" t="s">
        <v>30</v>
      </c>
      <c r="T8" s="29"/>
      <c r="U8" s="141"/>
      <c r="V8" s="138"/>
      <c r="W8" s="20"/>
      <c r="X8" s="21" t="s">
        <v>32</v>
      </c>
      <c r="Y8" s="20"/>
      <c r="Z8" s="138"/>
      <c r="AA8" s="138"/>
      <c r="AB8" s="20"/>
      <c r="AC8" s="21" t="s">
        <v>33</v>
      </c>
      <c r="AD8" s="20"/>
      <c r="AE8" s="160"/>
      <c r="AF8" s="22"/>
      <c r="AG8" s="22"/>
      <c r="AH8" s="120"/>
      <c r="AI8" s="157"/>
      <c r="AJ8" s="153"/>
      <c r="AK8" s="144"/>
      <c r="AL8" s="153"/>
      <c r="AM8" s="153"/>
      <c r="AN8" s="153"/>
      <c r="AO8" s="144"/>
      <c r="AP8" s="153"/>
      <c r="AQ8" s="153"/>
      <c r="AR8" s="153"/>
      <c r="AS8" s="144"/>
      <c r="AT8" s="153"/>
      <c r="AU8" s="144"/>
      <c r="AV8" s="144"/>
      <c r="AW8" s="147"/>
      <c r="AX8" s="150"/>
    </row>
    <row r="9" spans="1:50" ht="21.95" customHeight="1" x14ac:dyDescent="0.15">
      <c r="A9" s="161" t="str">
        <f>G3</f>
        <v>排球倶楽部 鰻</v>
      </c>
      <c r="B9" s="162">
        <f>G5</f>
        <v>10</v>
      </c>
      <c r="C9" s="163"/>
      <c r="D9" s="163"/>
      <c r="E9" s="163"/>
      <c r="F9" s="164"/>
      <c r="G9" s="165"/>
      <c r="H9" s="166"/>
      <c r="I9" s="166"/>
      <c r="J9" s="166"/>
      <c r="K9" s="167"/>
      <c r="L9" s="168">
        <v>0</v>
      </c>
      <c r="M9" s="169"/>
      <c r="N9" s="169"/>
      <c r="O9" s="169"/>
      <c r="P9" s="170"/>
      <c r="Q9" s="171">
        <v>6</v>
      </c>
      <c r="R9" s="172"/>
      <c r="S9" s="172"/>
      <c r="T9" s="172"/>
      <c r="U9" s="173"/>
      <c r="V9" s="171">
        <v>2</v>
      </c>
      <c r="W9" s="172"/>
      <c r="X9" s="172"/>
      <c r="Y9" s="172"/>
      <c r="Z9" s="173"/>
      <c r="AA9" s="171">
        <v>8</v>
      </c>
      <c r="AB9" s="172"/>
      <c r="AC9" s="172"/>
      <c r="AD9" s="172"/>
      <c r="AE9" s="184"/>
      <c r="AF9" s="19"/>
      <c r="AG9" s="19"/>
      <c r="AH9" s="161" t="str">
        <f>A9</f>
        <v>排球倶楽部 鰻</v>
      </c>
      <c r="AI9" s="185">
        <f>IF(B10&gt;F10,1,0)+IF(G10&gt;K10,1,0)+IF(L10&gt;P10,1,0)+IF(Q10&gt;U10,1,0)+IF(V10&gt;Z10,1,0)+IF(AA10&gt;AE10,1,0)</f>
        <v>3</v>
      </c>
      <c r="AJ9" s="183">
        <f>IF(F10&gt;B10,1,0)+IF(K10&gt;G10,1,0)+IF(P10&gt;L10,1,0)+IF(U10&gt;Q10,1,0)+IF(Z10&gt;V10,1,0)+IF(AE10&gt;AA10,1,0)</f>
        <v>1</v>
      </c>
      <c r="AK9" s="180">
        <f>SUM(AI9/(AI9+AJ9))</f>
        <v>0.75</v>
      </c>
      <c r="AL9" s="183">
        <f>RANK(AK9,$AK$5:$AK$28,0)</f>
        <v>2</v>
      </c>
      <c r="AM9" s="183">
        <f>SUM(B10+G10+L10+Q10+V10+AA10)</f>
        <v>7</v>
      </c>
      <c r="AN9" s="183">
        <f>SUM(F10+K10+P10+U10+Z10+AE10)</f>
        <v>4</v>
      </c>
      <c r="AO9" s="180">
        <f>SUM(AM9/(AM9+AN9))</f>
        <v>0.63636363636363635</v>
      </c>
      <c r="AP9" s="183">
        <f>RANK(AO9,$AO$5:$AO$28,0)</f>
        <v>3</v>
      </c>
      <c r="AQ9" s="183">
        <f>SUM(C10+C11+C12+H10+H11+H12+M10+M11+M12+R10+R11+R12+W10+W11+W12+AB10+AB11+AB12)</f>
        <v>148</v>
      </c>
      <c r="AR9" s="183">
        <f>SUM(E10+E11+E12+J10+J11+J12+O10+O11+O12+T10+T11+T12+Y10+Y11+Y12+AD10+AD11+AD12)</f>
        <v>144</v>
      </c>
      <c r="AS9" s="180">
        <f>SUM(AQ9/(AQ9+AR9))</f>
        <v>0.50684931506849318</v>
      </c>
      <c r="AT9" s="183">
        <f>RANK(AS9,$AS$5:$AS$28,0)</f>
        <v>3</v>
      </c>
      <c r="AU9" s="180">
        <f>RANK(AK9,$AK$5:$AK$28,1)+AO9</f>
        <v>4.6363636363636367</v>
      </c>
      <c r="AV9" s="180">
        <f>RANK(AU9,$AU$5:$AU$28,1)+AS9</f>
        <v>4.506849315068493</v>
      </c>
      <c r="AW9" s="181" t="str">
        <f>$AH$9</f>
        <v>排球倶楽部 鰻</v>
      </c>
      <c r="AX9" s="182">
        <f>RANK(AV9,$AV$5:$AV$28)</f>
        <v>3</v>
      </c>
    </row>
    <row r="10" spans="1:50" ht="21.95" customHeight="1" x14ac:dyDescent="0.15">
      <c r="A10" s="119"/>
      <c r="B10" s="174">
        <f>IF(C10&gt;E10,1,0)+IF(C11&gt;E11,1,0)+IF(C12&gt;E12,1,0)</f>
        <v>2</v>
      </c>
      <c r="C10" s="27">
        <f>J6</f>
        <v>15</v>
      </c>
      <c r="D10" s="28" t="s">
        <v>34</v>
      </c>
      <c r="E10" s="27">
        <f>H6</f>
        <v>8</v>
      </c>
      <c r="F10" s="177">
        <f>IF(E10&gt;C10,1,0)+IF(E11&gt;C11,1,0)+IF(E12&gt;C12,1,0)</f>
        <v>1</v>
      </c>
      <c r="G10" s="133">
        <f>IF(H10&gt;J10,1,0)+IF(H11&gt;J11,1,0)+IF(H12&gt;J12,1,0)</f>
        <v>0</v>
      </c>
      <c r="H10" s="25"/>
      <c r="I10" s="26" t="s">
        <v>34</v>
      </c>
      <c r="J10" s="25"/>
      <c r="K10" s="133">
        <f>IF(J10&gt;H10,1,0)+IF(J11&gt;H11,1,0)+IF(J12&gt;H12,1,0)</f>
        <v>0</v>
      </c>
      <c r="L10" s="139">
        <f>IF(M10&gt;O10,1,0)+IF(M11&gt;O11,1,0)+IF(M12&gt;O12,1,0)</f>
        <v>0</v>
      </c>
      <c r="M10" s="29"/>
      <c r="N10" s="30" t="s">
        <v>34</v>
      </c>
      <c r="O10" s="29"/>
      <c r="P10" s="139">
        <f>IF(O10&gt;M10,1,0)+IF(O11&gt;M11,1,0)+IF(O12&gt;M12,1,0)</f>
        <v>0</v>
      </c>
      <c r="Q10" s="136">
        <f>IF(R10&gt;T10,1,0)+IF(R11&gt;T11,1,0)+IF(R12&gt;T12,1,0)</f>
        <v>2</v>
      </c>
      <c r="R10" s="20">
        <v>15</v>
      </c>
      <c r="S10" s="21" t="s">
        <v>34</v>
      </c>
      <c r="T10" s="20">
        <v>13</v>
      </c>
      <c r="U10" s="136">
        <f>IF(T10&gt;R10,1,0)+IF(T11&gt;R11,1,0)+IF(T12&gt;R12,1,0)</f>
        <v>1</v>
      </c>
      <c r="V10" s="136">
        <f>IF(W10&gt;Y10,1,0)+IF(W11&gt;Y11,1,0)+IF(W12&gt;Y12,1,0)</f>
        <v>2</v>
      </c>
      <c r="W10" s="20">
        <v>15</v>
      </c>
      <c r="X10" s="21" t="s">
        <v>34</v>
      </c>
      <c r="Y10" s="20">
        <v>12</v>
      </c>
      <c r="Z10" s="136">
        <f>IF(Y10&gt;W10,1,0)+IF(Y11&gt;W11,1,0)+IF(Y12&gt;W12,1,0)</f>
        <v>0</v>
      </c>
      <c r="AA10" s="136">
        <f>IF(AB10&gt;AD10,1,0)+IF(AB11&gt;AD11,1,0)+IF(AB12&gt;AD12,1,0)</f>
        <v>1</v>
      </c>
      <c r="AB10" s="20">
        <v>17</v>
      </c>
      <c r="AC10" s="21" t="s">
        <v>34</v>
      </c>
      <c r="AD10" s="20">
        <v>16</v>
      </c>
      <c r="AE10" s="158">
        <f>IF(AD10&gt;AB10,1,0)+IF(AD11&gt;AB11,1,0)+IF(AD12&gt;AB12,1,0)</f>
        <v>2</v>
      </c>
      <c r="AF10" s="22"/>
      <c r="AG10" s="22"/>
      <c r="AH10" s="119"/>
      <c r="AI10" s="156"/>
      <c r="AJ10" s="152"/>
      <c r="AK10" s="143"/>
      <c r="AL10" s="152"/>
      <c r="AM10" s="152"/>
      <c r="AN10" s="152"/>
      <c r="AO10" s="143"/>
      <c r="AP10" s="152"/>
      <c r="AQ10" s="152"/>
      <c r="AR10" s="152"/>
      <c r="AS10" s="143"/>
      <c r="AT10" s="152"/>
      <c r="AU10" s="143"/>
      <c r="AV10" s="143"/>
      <c r="AW10" s="146"/>
      <c r="AX10" s="149"/>
    </row>
    <row r="11" spans="1:50" ht="21.95" customHeight="1" x14ac:dyDescent="0.15">
      <c r="A11" s="119"/>
      <c r="B11" s="175"/>
      <c r="C11" s="27">
        <f>J7</f>
        <v>11</v>
      </c>
      <c r="D11" s="28" t="s">
        <v>34</v>
      </c>
      <c r="E11" s="27">
        <f>H7</f>
        <v>15</v>
      </c>
      <c r="F11" s="178"/>
      <c r="G11" s="134"/>
      <c r="H11" s="25"/>
      <c r="I11" s="26" t="s">
        <v>34</v>
      </c>
      <c r="J11" s="25"/>
      <c r="K11" s="134"/>
      <c r="L11" s="140"/>
      <c r="M11" s="29"/>
      <c r="N11" s="30" t="s">
        <v>34</v>
      </c>
      <c r="O11" s="29"/>
      <c r="P11" s="140"/>
      <c r="Q11" s="137"/>
      <c r="R11" s="20">
        <v>10</v>
      </c>
      <c r="S11" s="21" t="s">
        <v>34</v>
      </c>
      <c r="T11" s="20">
        <v>15</v>
      </c>
      <c r="U11" s="137"/>
      <c r="V11" s="137"/>
      <c r="W11" s="20">
        <v>15</v>
      </c>
      <c r="X11" s="21" t="s">
        <v>34</v>
      </c>
      <c r="Y11" s="20">
        <v>13</v>
      </c>
      <c r="Z11" s="137"/>
      <c r="AA11" s="137"/>
      <c r="AB11" s="20">
        <v>5</v>
      </c>
      <c r="AC11" s="21" t="s">
        <v>34</v>
      </c>
      <c r="AD11" s="20">
        <v>15</v>
      </c>
      <c r="AE11" s="159"/>
      <c r="AF11" s="22"/>
      <c r="AG11" s="22"/>
      <c r="AH11" s="119"/>
      <c r="AI11" s="156"/>
      <c r="AJ11" s="152"/>
      <c r="AK11" s="143"/>
      <c r="AL11" s="152"/>
      <c r="AM11" s="152"/>
      <c r="AN11" s="152"/>
      <c r="AO11" s="143"/>
      <c r="AP11" s="152"/>
      <c r="AQ11" s="152"/>
      <c r="AR11" s="152"/>
      <c r="AS11" s="143"/>
      <c r="AT11" s="152"/>
      <c r="AU11" s="143"/>
      <c r="AV11" s="143"/>
      <c r="AW11" s="146"/>
      <c r="AX11" s="149"/>
    </row>
    <row r="12" spans="1:50" ht="21.95" customHeight="1" x14ac:dyDescent="0.15">
      <c r="A12" s="120"/>
      <c r="B12" s="176"/>
      <c r="C12" s="27">
        <f>J8</f>
        <v>15</v>
      </c>
      <c r="D12" s="28" t="s">
        <v>34</v>
      </c>
      <c r="E12" s="27">
        <f>H8</f>
        <v>7</v>
      </c>
      <c r="F12" s="179"/>
      <c r="G12" s="135"/>
      <c r="H12" s="25"/>
      <c r="I12" s="26" t="s">
        <v>34</v>
      </c>
      <c r="J12" s="25"/>
      <c r="K12" s="135"/>
      <c r="L12" s="141"/>
      <c r="M12" s="29"/>
      <c r="N12" s="30" t="s">
        <v>34</v>
      </c>
      <c r="O12" s="29"/>
      <c r="P12" s="141"/>
      <c r="Q12" s="138"/>
      <c r="R12" s="20">
        <v>17</v>
      </c>
      <c r="S12" s="21" t="s">
        <v>34</v>
      </c>
      <c r="T12" s="20">
        <v>15</v>
      </c>
      <c r="U12" s="138"/>
      <c r="V12" s="138"/>
      <c r="W12" s="20"/>
      <c r="X12" s="21" t="s">
        <v>34</v>
      </c>
      <c r="Y12" s="20"/>
      <c r="Z12" s="138"/>
      <c r="AA12" s="138"/>
      <c r="AB12" s="20">
        <v>13</v>
      </c>
      <c r="AC12" s="21" t="s">
        <v>34</v>
      </c>
      <c r="AD12" s="20">
        <v>15</v>
      </c>
      <c r="AE12" s="160"/>
      <c r="AF12" s="22"/>
      <c r="AG12" s="22"/>
      <c r="AH12" s="120"/>
      <c r="AI12" s="157"/>
      <c r="AJ12" s="153"/>
      <c r="AK12" s="144"/>
      <c r="AL12" s="153"/>
      <c r="AM12" s="153"/>
      <c r="AN12" s="153"/>
      <c r="AO12" s="144"/>
      <c r="AP12" s="153"/>
      <c r="AQ12" s="153"/>
      <c r="AR12" s="153"/>
      <c r="AS12" s="144"/>
      <c r="AT12" s="153"/>
      <c r="AU12" s="144"/>
      <c r="AV12" s="144"/>
      <c r="AW12" s="147"/>
      <c r="AX12" s="150"/>
    </row>
    <row r="13" spans="1:50" ht="21.95" customHeight="1" x14ac:dyDescent="0.15">
      <c r="A13" s="161" t="str">
        <f>L3</f>
        <v>UNO</v>
      </c>
      <c r="B13" s="162">
        <f>L5</f>
        <v>7</v>
      </c>
      <c r="C13" s="163"/>
      <c r="D13" s="163"/>
      <c r="E13" s="163"/>
      <c r="F13" s="164"/>
      <c r="G13" s="186">
        <f>L9</f>
        <v>0</v>
      </c>
      <c r="H13" s="163"/>
      <c r="I13" s="163"/>
      <c r="J13" s="163"/>
      <c r="K13" s="164"/>
      <c r="L13" s="165"/>
      <c r="M13" s="166"/>
      <c r="N13" s="166"/>
      <c r="O13" s="166"/>
      <c r="P13" s="167"/>
      <c r="Q13" s="171">
        <v>3</v>
      </c>
      <c r="R13" s="172"/>
      <c r="S13" s="172"/>
      <c r="T13" s="172"/>
      <c r="U13" s="173"/>
      <c r="V13" s="171">
        <v>11</v>
      </c>
      <c r="W13" s="172"/>
      <c r="X13" s="172"/>
      <c r="Y13" s="172"/>
      <c r="Z13" s="173"/>
      <c r="AA13" s="171">
        <v>5</v>
      </c>
      <c r="AB13" s="172"/>
      <c r="AC13" s="172"/>
      <c r="AD13" s="172"/>
      <c r="AE13" s="184"/>
      <c r="AF13" s="19"/>
      <c r="AG13" s="19"/>
      <c r="AH13" s="161" t="str">
        <f>A13</f>
        <v>UNO</v>
      </c>
      <c r="AI13" s="185">
        <f>IF(B14&gt;F14,1,0)+IF(G14&gt;K14,1,0)+IF(L14&gt;P14,1,0)+IF(Q14&gt;U14,1,0)+IF(V14&gt;Z14,1,0)+IF(AA14&gt;AE14,1,0)</f>
        <v>3</v>
      </c>
      <c r="AJ13" s="183">
        <f>IF(F14&gt;B14,1,0)+IF(K14&gt;G14,1,0)+IF(P14&gt;L14,1,0)+IF(U14&gt;Q14,1,0)+IF(Z14&gt;V14,1,0)+IF(AE14&gt;AA14,1,0)</f>
        <v>1</v>
      </c>
      <c r="AK13" s="180">
        <f>SUM(AI13/(AI13+AJ13))</f>
        <v>0.75</v>
      </c>
      <c r="AL13" s="183">
        <f>RANK(AK13,$AK$5:$AK$28,0)</f>
        <v>2</v>
      </c>
      <c r="AM13" s="183">
        <f>SUM(B14+G14+L14+Q14+V14+AA14)</f>
        <v>6</v>
      </c>
      <c r="AN13" s="183">
        <f>SUM(F14+K14+P14+U14+Z14+AE14)</f>
        <v>3</v>
      </c>
      <c r="AO13" s="180">
        <f>SUM(AM13/(AM13+AN13))</f>
        <v>0.66666666666666663</v>
      </c>
      <c r="AP13" s="183">
        <f>RANK(AO13,$AO$5:$AO$28,0)</f>
        <v>2</v>
      </c>
      <c r="AQ13" s="183">
        <f>SUM(C14+C15+C16+H14+H15+H16+M14+M15+M16+R14+R15+R16+W14+W15+W16+AB14+AB15+AB16)</f>
        <v>125</v>
      </c>
      <c r="AR13" s="183">
        <f>SUM(E14+E15+E16+J14+J15+J16+O14+O15+O16+T14+T15+T16+Y14+Y15+Y16+AD14+AD15+AD16)</f>
        <v>117</v>
      </c>
      <c r="AS13" s="180">
        <f>SUM(AQ13/(AQ13+AR13))</f>
        <v>0.51652892561983466</v>
      </c>
      <c r="AT13" s="183">
        <f>RANK(AS13,$AS$5:$AS$28,0)</f>
        <v>2</v>
      </c>
      <c r="AU13" s="180">
        <f>RANK(AK13,$AK$5:$AK$28,1)+AO13</f>
        <v>4.666666666666667</v>
      </c>
      <c r="AV13" s="180">
        <f>RANK(AU13,$AU$5:$AU$28,1)+AS13</f>
        <v>5.5165289256198342</v>
      </c>
      <c r="AW13" s="181" t="str">
        <f>$AH$13</f>
        <v>UNO</v>
      </c>
      <c r="AX13" s="182">
        <f>RANK(AV13,$AV$5:$AV$28)</f>
        <v>2</v>
      </c>
    </row>
    <row r="14" spans="1:50" ht="21.75" customHeight="1" x14ac:dyDescent="0.15">
      <c r="A14" s="119"/>
      <c r="B14" s="174">
        <f>IF(C14&gt;E14,1,0)+IF(C15&gt;E15,1,0)+IF(C16&gt;E16,1,0)</f>
        <v>2</v>
      </c>
      <c r="C14" s="27">
        <f>O6</f>
        <v>15</v>
      </c>
      <c r="D14" s="28" t="s">
        <v>34</v>
      </c>
      <c r="E14" s="27">
        <f>M6</f>
        <v>12</v>
      </c>
      <c r="F14" s="177">
        <f>IF(E14&gt;C14,1,0)+IF(E15&gt;C15,1,0)+IF(E16&gt;C16,1,0)</f>
        <v>0</v>
      </c>
      <c r="G14" s="177">
        <f>IF(H14&gt;J14,1,0)+IF(H15&gt;J15,1,0)+IF(H16&gt;J16,1,0)</f>
        <v>0</v>
      </c>
      <c r="H14" s="27">
        <f>O10</f>
        <v>0</v>
      </c>
      <c r="I14" s="28" t="s">
        <v>34</v>
      </c>
      <c r="J14" s="27">
        <f>M10</f>
        <v>0</v>
      </c>
      <c r="K14" s="177">
        <f>IF(J14&gt;H14,1,0)+IF(J15&gt;H15,1,0)+IF(J16&gt;H16,1,0)</f>
        <v>0</v>
      </c>
      <c r="L14" s="133">
        <f>IF(M14&gt;O14,1,0)+IF(M15&gt;O15,1,0)+IF(M16&gt;O16,1,0)</f>
        <v>0</v>
      </c>
      <c r="M14" s="25"/>
      <c r="N14" s="26" t="s">
        <v>34</v>
      </c>
      <c r="O14" s="25"/>
      <c r="P14" s="133">
        <f>IF(O14&gt;M14,1,0)+IF(O15&gt;M15,1,0)+IF(O16&gt;M16,1,0)</f>
        <v>0</v>
      </c>
      <c r="Q14" s="136">
        <f>IF(R14&gt;T14,1,0)+IF(R15&gt;T15,1,0)+IF(R16&gt;T16,1,0)</f>
        <v>2</v>
      </c>
      <c r="R14" s="20">
        <v>13</v>
      </c>
      <c r="S14" s="21" t="s">
        <v>34</v>
      </c>
      <c r="T14" s="20">
        <v>15</v>
      </c>
      <c r="U14" s="136">
        <f>IF(T14&gt;R14,1,0)+IF(T15&gt;R15,1,0)+IF(T16&gt;R16,1,0)</f>
        <v>1</v>
      </c>
      <c r="V14" s="136">
        <f>IF(W14&gt;Y14,1,0)+IF(W15&gt;Y15,1,0)+IF(W16&gt;Y16,1,0)</f>
        <v>2</v>
      </c>
      <c r="W14" s="20">
        <v>15</v>
      </c>
      <c r="X14" s="21" t="s">
        <v>34</v>
      </c>
      <c r="Y14" s="20">
        <v>13</v>
      </c>
      <c r="Z14" s="136">
        <f>IF(Y14&gt;W14,1,0)+IF(Y15&gt;W15,1,0)+IF(Y16&gt;W16,1,0)</f>
        <v>0</v>
      </c>
      <c r="AA14" s="136">
        <f>IF(AB14&gt;AD14,1,0)+IF(AB15&gt;AD15,1,0)+IF(AB16&gt;AD16,1,0)</f>
        <v>0</v>
      </c>
      <c r="AB14" s="20">
        <v>9</v>
      </c>
      <c r="AC14" s="21" t="s">
        <v>34</v>
      </c>
      <c r="AD14" s="20">
        <v>15</v>
      </c>
      <c r="AE14" s="158">
        <f>IF(AD14&gt;AB14,1,0)+IF(AD15&gt;AB15,1,0)+IF(AD16&gt;AB16,1,0)</f>
        <v>2</v>
      </c>
      <c r="AF14" s="22"/>
      <c r="AG14" s="22"/>
      <c r="AH14" s="119"/>
      <c r="AI14" s="156"/>
      <c r="AJ14" s="152"/>
      <c r="AK14" s="143"/>
      <c r="AL14" s="152"/>
      <c r="AM14" s="152"/>
      <c r="AN14" s="152"/>
      <c r="AO14" s="143"/>
      <c r="AP14" s="152"/>
      <c r="AQ14" s="152"/>
      <c r="AR14" s="152"/>
      <c r="AS14" s="143"/>
      <c r="AT14" s="152"/>
      <c r="AU14" s="143"/>
      <c r="AV14" s="143"/>
      <c r="AW14" s="146"/>
      <c r="AX14" s="149"/>
    </row>
    <row r="15" spans="1:50" ht="21.95" customHeight="1" x14ac:dyDescent="0.15">
      <c r="A15" s="119"/>
      <c r="B15" s="175"/>
      <c r="C15" s="27">
        <f>O7</f>
        <v>15</v>
      </c>
      <c r="D15" s="28" t="s">
        <v>34</v>
      </c>
      <c r="E15" s="27">
        <f>M7</f>
        <v>11</v>
      </c>
      <c r="F15" s="178"/>
      <c r="G15" s="178"/>
      <c r="H15" s="27">
        <f>O11</f>
        <v>0</v>
      </c>
      <c r="I15" s="28" t="s">
        <v>34</v>
      </c>
      <c r="J15" s="27">
        <f>M11</f>
        <v>0</v>
      </c>
      <c r="K15" s="178"/>
      <c r="L15" s="134"/>
      <c r="M15" s="25"/>
      <c r="N15" s="26" t="s">
        <v>34</v>
      </c>
      <c r="O15" s="25"/>
      <c r="P15" s="134"/>
      <c r="Q15" s="137"/>
      <c r="R15" s="20">
        <v>15</v>
      </c>
      <c r="S15" s="21" t="s">
        <v>34</v>
      </c>
      <c r="T15" s="20">
        <v>8</v>
      </c>
      <c r="U15" s="137"/>
      <c r="V15" s="137"/>
      <c r="W15" s="20">
        <v>17</v>
      </c>
      <c r="X15" s="21" t="s">
        <v>34</v>
      </c>
      <c r="Y15" s="20">
        <v>16</v>
      </c>
      <c r="Z15" s="137"/>
      <c r="AA15" s="137"/>
      <c r="AB15" s="20">
        <v>11</v>
      </c>
      <c r="AC15" s="21" t="s">
        <v>34</v>
      </c>
      <c r="AD15" s="20">
        <v>15</v>
      </c>
      <c r="AE15" s="159"/>
      <c r="AF15" s="22"/>
      <c r="AG15" s="22"/>
      <c r="AH15" s="119"/>
      <c r="AI15" s="156"/>
      <c r="AJ15" s="152"/>
      <c r="AK15" s="143"/>
      <c r="AL15" s="152"/>
      <c r="AM15" s="152"/>
      <c r="AN15" s="152"/>
      <c r="AO15" s="143"/>
      <c r="AP15" s="152"/>
      <c r="AQ15" s="152"/>
      <c r="AR15" s="152"/>
      <c r="AS15" s="143"/>
      <c r="AT15" s="152"/>
      <c r="AU15" s="143"/>
      <c r="AV15" s="143"/>
      <c r="AW15" s="146"/>
      <c r="AX15" s="149"/>
    </row>
    <row r="16" spans="1:50" ht="21.95" customHeight="1" x14ac:dyDescent="0.15">
      <c r="A16" s="120"/>
      <c r="B16" s="176"/>
      <c r="C16" s="27">
        <f>O8</f>
        <v>0</v>
      </c>
      <c r="D16" s="28" t="s">
        <v>34</v>
      </c>
      <c r="E16" s="27">
        <f>M8</f>
        <v>0</v>
      </c>
      <c r="F16" s="179"/>
      <c r="G16" s="179"/>
      <c r="H16" s="27">
        <f>O12</f>
        <v>0</v>
      </c>
      <c r="I16" s="28" t="s">
        <v>34</v>
      </c>
      <c r="J16" s="27">
        <f>M12</f>
        <v>0</v>
      </c>
      <c r="K16" s="179"/>
      <c r="L16" s="135"/>
      <c r="M16" s="25"/>
      <c r="N16" s="26" t="s">
        <v>34</v>
      </c>
      <c r="O16" s="25"/>
      <c r="P16" s="135"/>
      <c r="Q16" s="138"/>
      <c r="R16" s="20">
        <v>15</v>
      </c>
      <c r="S16" s="21" t="s">
        <v>34</v>
      </c>
      <c r="T16" s="20">
        <v>12</v>
      </c>
      <c r="U16" s="138"/>
      <c r="V16" s="138"/>
      <c r="W16" s="20"/>
      <c r="X16" s="21" t="s">
        <v>34</v>
      </c>
      <c r="Y16" s="20"/>
      <c r="Z16" s="138"/>
      <c r="AA16" s="138"/>
      <c r="AB16" s="20"/>
      <c r="AC16" s="21" t="s">
        <v>34</v>
      </c>
      <c r="AD16" s="20"/>
      <c r="AE16" s="160"/>
      <c r="AF16" s="22"/>
      <c r="AG16" s="22"/>
      <c r="AH16" s="120"/>
      <c r="AI16" s="157"/>
      <c r="AJ16" s="153"/>
      <c r="AK16" s="144"/>
      <c r="AL16" s="153"/>
      <c r="AM16" s="153"/>
      <c r="AN16" s="153"/>
      <c r="AO16" s="144"/>
      <c r="AP16" s="153"/>
      <c r="AQ16" s="153"/>
      <c r="AR16" s="153"/>
      <c r="AS16" s="144"/>
      <c r="AT16" s="153"/>
      <c r="AU16" s="144"/>
      <c r="AV16" s="144"/>
      <c r="AW16" s="147"/>
      <c r="AX16" s="150"/>
    </row>
    <row r="17" spans="1:50" ht="21.95" customHeight="1" x14ac:dyDescent="0.15">
      <c r="A17" s="161" t="str">
        <f>Q3</f>
        <v>HOP Forever</v>
      </c>
      <c r="B17" s="187">
        <f>Q5</f>
        <v>0</v>
      </c>
      <c r="C17" s="188"/>
      <c r="D17" s="188"/>
      <c r="E17" s="188"/>
      <c r="F17" s="189"/>
      <c r="G17" s="186">
        <f>Q9</f>
        <v>6</v>
      </c>
      <c r="H17" s="163"/>
      <c r="I17" s="163"/>
      <c r="J17" s="163"/>
      <c r="K17" s="164"/>
      <c r="L17" s="186">
        <f>Q13</f>
        <v>3</v>
      </c>
      <c r="M17" s="163"/>
      <c r="N17" s="163"/>
      <c r="O17" s="163"/>
      <c r="P17" s="164"/>
      <c r="Q17" s="165"/>
      <c r="R17" s="166"/>
      <c r="S17" s="166"/>
      <c r="T17" s="166"/>
      <c r="U17" s="167"/>
      <c r="V17" s="171">
        <v>9</v>
      </c>
      <c r="W17" s="172"/>
      <c r="X17" s="172"/>
      <c r="Y17" s="172"/>
      <c r="Z17" s="173"/>
      <c r="AA17" s="171">
        <v>12</v>
      </c>
      <c r="AB17" s="172"/>
      <c r="AC17" s="172"/>
      <c r="AD17" s="172"/>
      <c r="AE17" s="184"/>
      <c r="AF17" s="19"/>
      <c r="AG17" s="19"/>
      <c r="AH17" s="161" t="str">
        <f>A17</f>
        <v>HOP Forever</v>
      </c>
      <c r="AI17" s="185">
        <f>IF(B18&gt;F18,1,0)+IF(G18&gt;K18,1,0)+IF(L18&gt;P18,1,0)+IF(Q18&gt;U18,1,0)+IF(V18&gt;Z18,1,0)+IF(AA18&gt;AE18,1,0)</f>
        <v>1</v>
      </c>
      <c r="AJ17" s="183">
        <f>IF(F18&gt;B18,1,0)+IF(K18&gt;G18,1,0)+IF(P18&gt;L18,1,0)+IF(U18&gt;Q18,1,0)+IF(Z18&gt;V18,1,0)+IF(AE18&gt;AA18,1,0)</f>
        <v>3</v>
      </c>
      <c r="AK17" s="180">
        <f>SUM(AI17/(AI17+AJ17))</f>
        <v>0.25</v>
      </c>
      <c r="AL17" s="183">
        <f>RANK(AK17,$AK$5:$AK$28,0)</f>
        <v>4</v>
      </c>
      <c r="AM17" s="183">
        <f>SUM(B18+G18+L18+Q18+V18+AA18)</f>
        <v>5</v>
      </c>
      <c r="AN17" s="183">
        <f>SUM(F18+K18+P18+U18+Z18+AE18)</f>
        <v>7</v>
      </c>
      <c r="AO17" s="180">
        <f>SUM(AM17/(AM17+AN17))</f>
        <v>0.41666666666666669</v>
      </c>
      <c r="AP17" s="183">
        <f>RANK(AO17,$AO$5:$AO$28,0)</f>
        <v>4</v>
      </c>
      <c r="AQ17" s="183">
        <f>SUM(C18+C19+C20+H18+H19+H20+M18+M19+M20+R18+R19+R20+W18+W19+W20+AB18+AB19+AB20)</f>
        <v>163</v>
      </c>
      <c r="AR17" s="183">
        <f>SUM(E18+E19+E20+J18+J19+J20+O18+O19+O20+T18+T19+T20+Y18+Y19+Y20+AD18+AD19+AD20)</f>
        <v>177</v>
      </c>
      <c r="AS17" s="180">
        <f>SUM(AQ17/(AQ17+AR17))</f>
        <v>0.47941176470588237</v>
      </c>
      <c r="AT17" s="183">
        <f>RANK(AS17,$AS$5:$AS$28,0)</f>
        <v>5</v>
      </c>
      <c r="AU17" s="180">
        <f>RANK(AK17,$AK$5:$AK$28,1)+AO17</f>
        <v>2.4166666666666665</v>
      </c>
      <c r="AV17" s="180">
        <f>RANK(AU17,$AU$5:$AU$28,1)+AS17</f>
        <v>3.4794117647058824</v>
      </c>
      <c r="AW17" s="181" t="str">
        <f>$AH$17</f>
        <v>HOP Forever</v>
      </c>
      <c r="AX17" s="182">
        <f>RANK(AV17,$AV$5:$AV$28)</f>
        <v>4</v>
      </c>
    </row>
    <row r="18" spans="1:50" ht="21.95" customHeight="1" x14ac:dyDescent="0.15">
      <c r="A18" s="119"/>
      <c r="B18" s="190">
        <f>IF(C18&gt;E18,1,0)+IF(C19&gt;E19,1,0)+IF(C20&gt;E20,1,0)</f>
        <v>0</v>
      </c>
      <c r="C18" s="29">
        <f>T6</f>
        <v>0</v>
      </c>
      <c r="D18" s="30" t="s">
        <v>34</v>
      </c>
      <c r="E18" s="29">
        <f>R6</f>
        <v>0</v>
      </c>
      <c r="F18" s="139">
        <f>IF(E18&gt;C18,1,0)+IF(E19&gt;C19,1,0)+IF(E20&gt;C20,1,0)</f>
        <v>0</v>
      </c>
      <c r="G18" s="177">
        <f>IF(H18&gt;J18,1,0)+IF(H19&gt;J19,1,0)+IF(H20&gt;J20,1,0)</f>
        <v>1</v>
      </c>
      <c r="H18" s="27">
        <f>T10</f>
        <v>13</v>
      </c>
      <c r="I18" s="28" t="s">
        <v>34</v>
      </c>
      <c r="J18" s="27">
        <f>R10</f>
        <v>15</v>
      </c>
      <c r="K18" s="177">
        <f>IF(J18&gt;H18,1,0)+IF(J19&gt;H19,1,0)+IF(J20&gt;H20,1,0)</f>
        <v>2</v>
      </c>
      <c r="L18" s="177">
        <f>IF(M18&gt;O18,1,0)+IF(M19&gt;O19,1,0)+IF(M20&gt;O20,1,0)</f>
        <v>1</v>
      </c>
      <c r="M18" s="27">
        <f>T14</f>
        <v>15</v>
      </c>
      <c r="N18" s="28" t="s">
        <v>34</v>
      </c>
      <c r="O18" s="27">
        <f>R14</f>
        <v>13</v>
      </c>
      <c r="P18" s="177">
        <f>IF(O18&gt;M18,1,0)+IF(O19&gt;M19,1,0)+IF(O20&gt;M20,1,0)</f>
        <v>2</v>
      </c>
      <c r="Q18" s="133">
        <f>IF(R18&gt;T18,1,0)+IF(R19&gt;T19,1,0)+IF(R20&gt;T20,1,0)</f>
        <v>0</v>
      </c>
      <c r="R18" s="25"/>
      <c r="S18" s="26" t="s">
        <v>34</v>
      </c>
      <c r="T18" s="25"/>
      <c r="U18" s="133">
        <f>IF(T18&gt;R18,1,0)+IF(T19&gt;R19,1,0)+IF(T20&gt;R20,1,0)</f>
        <v>0</v>
      </c>
      <c r="V18" s="136">
        <f>IF(W18&gt;Y18,1,0)+IF(W19&gt;Y19,1,0)+IF(W20&gt;Y20,1,0)</f>
        <v>2</v>
      </c>
      <c r="W18" s="20">
        <v>11</v>
      </c>
      <c r="X18" s="21" t="s">
        <v>34</v>
      </c>
      <c r="Y18" s="20">
        <v>15</v>
      </c>
      <c r="Z18" s="136">
        <f>IF(Y18&gt;W18,1,0)+IF(Y19&gt;W19,1,0)+IF(Y20&gt;W20,1,0)</f>
        <v>1</v>
      </c>
      <c r="AA18" s="136">
        <f>IF(AB18&gt;AD18,1,0)+IF(AB19&gt;AD19,1,0)+IF(AB20&gt;AD20,1,0)</f>
        <v>1</v>
      </c>
      <c r="AB18" s="20">
        <v>17</v>
      </c>
      <c r="AC18" s="21" t="s">
        <v>34</v>
      </c>
      <c r="AD18" s="20">
        <v>15</v>
      </c>
      <c r="AE18" s="158">
        <f>IF(AD18&gt;AB18,1,0)+IF(AD19&gt;AB19,1,0)+IF(AD20&gt;AB20,1,0)</f>
        <v>2</v>
      </c>
      <c r="AF18" s="22"/>
      <c r="AG18" s="22"/>
      <c r="AH18" s="119"/>
      <c r="AI18" s="156"/>
      <c r="AJ18" s="152"/>
      <c r="AK18" s="143"/>
      <c r="AL18" s="152"/>
      <c r="AM18" s="152"/>
      <c r="AN18" s="152"/>
      <c r="AO18" s="143"/>
      <c r="AP18" s="152"/>
      <c r="AQ18" s="152"/>
      <c r="AR18" s="152"/>
      <c r="AS18" s="143"/>
      <c r="AT18" s="152"/>
      <c r="AU18" s="143"/>
      <c r="AV18" s="143"/>
      <c r="AW18" s="146"/>
      <c r="AX18" s="149"/>
    </row>
    <row r="19" spans="1:50" ht="21.95" customHeight="1" x14ac:dyDescent="0.15">
      <c r="A19" s="119"/>
      <c r="B19" s="191"/>
      <c r="C19" s="29">
        <f>T7</f>
        <v>0</v>
      </c>
      <c r="D19" s="30" t="s">
        <v>34</v>
      </c>
      <c r="E19" s="29">
        <f>R7</f>
        <v>0</v>
      </c>
      <c r="F19" s="140"/>
      <c r="G19" s="178"/>
      <c r="H19" s="27">
        <f>T11</f>
        <v>15</v>
      </c>
      <c r="I19" s="28" t="s">
        <v>34</v>
      </c>
      <c r="J19" s="27">
        <f>R11</f>
        <v>10</v>
      </c>
      <c r="K19" s="178"/>
      <c r="L19" s="178"/>
      <c r="M19" s="27">
        <f>T15</f>
        <v>8</v>
      </c>
      <c r="N19" s="28" t="s">
        <v>34</v>
      </c>
      <c r="O19" s="27">
        <f>R15</f>
        <v>15</v>
      </c>
      <c r="P19" s="178"/>
      <c r="Q19" s="134"/>
      <c r="R19" s="25"/>
      <c r="S19" s="26" t="s">
        <v>34</v>
      </c>
      <c r="T19" s="25"/>
      <c r="U19" s="134"/>
      <c r="V19" s="137"/>
      <c r="W19" s="20">
        <v>17</v>
      </c>
      <c r="X19" s="21" t="s">
        <v>34</v>
      </c>
      <c r="Y19" s="20">
        <v>16</v>
      </c>
      <c r="Z19" s="137"/>
      <c r="AA19" s="137"/>
      <c r="AB19" s="20">
        <v>9</v>
      </c>
      <c r="AC19" s="21" t="s">
        <v>34</v>
      </c>
      <c r="AD19" s="20">
        <v>15</v>
      </c>
      <c r="AE19" s="159"/>
      <c r="AF19" s="22"/>
      <c r="AG19" s="22"/>
      <c r="AH19" s="119"/>
      <c r="AI19" s="156"/>
      <c r="AJ19" s="152"/>
      <c r="AK19" s="143"/>
      <c r="AL19" s="152"/>
      <c r="AM19" s="152"/>
      <c r="AN19" s="152"/>
      <c r="AO19" s="143"/>
      <c r="AP19" s="152"/>
      <c r="AQ19" s="152"/>
      <c r="AR19" s="152"/>
      <c r="AS19" s="143"/>
      <c r="AT19" s="152"/>
      <c r="AU19" s="143"/>
      <c r="AV19" s="143"/>
      <c r="AW19" s="146"/>
      <c r="AX19" s="149"/>
    </row>
    <row r="20" spans="1:50" ht="21.95" customHeight="1" x14ac:dyDescent="0.15">
      <c r="A20" s="120"/>
      <c r="B20" s="192"/>
      <c r="C20" s="29">
        <f>T8</f>
        <v>0</v>
      </c>
      <c r="D20" s="30" t="s">
        <v>34</v>
      </c>
      <c r="E20" s="29">
        <f>R8</f>
        <v>0</v>
      </c>
      <c r="F20" s="141"/>
      <c r="G20" s="179"/>
      <c r="H20" s="27">
        <f>T12</f>
        <v>15</v>
      </c>
      <c r="I20" s="28" t="s">
        <v>34</v>
      </c>
      <c r="J20" s="27">
        <f>R12</f>
        <v>17</v>
      </c>
      <c r="K20" s="179"/>
      <c r="L20" s="179"/>
      <c r="M20" s="27">
        <f>T16</f>
        <v>12</v>
      </c>
      <c r="N20" s="28" t="s">
        <v>34</v>
      </c>
      <c r="O20" s="27">
        <f>R16</f>
        <v>15</v>
      </c>
      <c r="P20" s="179"/>
      <c r="Q20" s="135"/>
      <c r="R20" s="25"/>
      <c r="S20" s="26" t="s">
        <v>34</v>
      </c>
      <c r="T20" s="25"/>
      <c r="U20" s="135"/>
      <c r="V20" s="138"/>
      <c r="W20" s="20">
        <v>17</v>
      </c>
      <c r="X20" s="21" t="s">
        <v>34</v>
      </c>
      <c r="Y20" s="20">
        <v>15</v>
      </c>
      <c r="Z20" s="138"/>
      <c r="AA20" s="138"/>
      <c r="AB20" s="20">
        <v>14</v>
      </c>
      <c r="AC20" s="21" t="s">
        <v>34</v>
      </c>
      <c r="AD20" s="20">
        <v>16</v>
      </c>
      <c r="AE20" s="160"/>
      <c r="AF20" s="22"/>
      <c r="AG20" s="22"/>
      <c r="AH20" s="120"/>
      <c r="AI20" s="157"/>
      <c r="AJ20" s="153"/>
      <c r="AK20" s="144"/>
      <c r="AL20" s="153"/>
      <c r="AM20" s="153"/>
      <c r="AN20" s="153"/>
      <c r="AO20" s="144"/>
      <c r="AP20" s="153"/>
      <c r="AQ20" s="153"/>
      <c r="AR20" s="153"/>
      <c r="AS20" s="144"/>
      <c r="AT20" s="153"/>
      <c r="AU20" s="144"/>
      <c r="AV20" s="144"/>
      <c r="AW20" s="147"/>
      <c r="AX20" s="150"/>
    </row>
    <row r="21" spans="1:50" ht="21.95" customHeight="1" x14ac:dyDescent="0.15">
      <c r="A21" s="161" t="str">
        <f>V3</f>
        <v>ECOs</v>
      </c>
      <c r="B21" s="162">
        <f>V5</f>
        <v>4</v>
      </c>
      <c r="C21" s="163"/>
      <c r="D21" s="163"/>
      <c r="E21" s="163"/>
      <c r="F21" s="164"/>
      <c r="G21" s="186">
        <f>V9</f>
        <v>2</v>
      </c>
      <c r="H21" s="163"/>
      <c r="I21" s="163"/>
      <c r="J21" s="163"/>
      <c r="K21" s="164"/>
      <c r="L21" s="186">
        <f>V13</f>
        <v>11</v>
      </c>
      <c r="M21" s="163"/>
      <c r="N21" s="163"/>
      <c r="O21" s="163"/>
      <c r="P21" s="164"/>
      <c r="Q21" s="186">
        <f>V17</f>
        <v>9</v>
      </c>
      <c r="R21" s="163"/>
      <c r="S21" s="163"/>
      <c r="T21" s="163"/>
      <c r="U21" s="164"/>
      <c r="V21" s="165"/>
      <c r="W21" s="166"/>
      <c r="X21" s="166"/>
      <c r="Y21" s="166"/>
      <c r="Z21" s="167"/>
      <c r="AA21" s="168">
        <v>0</v>
      </c>
      <c r="AB21" s="169"/>
      <c r="AC21" s="169"/>
      <c r="AD21" s="169"/>
      <c r="AE21" s="193"/>
      <c r="AF21" s="19"/>
      <c r="AG21" s="19"/>
      <c r="AH21" s="161" t="str">
        <f>A21</f>
        <v>ECOs</v>
      </c>
      <c r="AI21" s="185">
        <f>IF(B22&gt;F22,1,0)+IF(G22&gt;K22,1,0)+IF(L22&gt;P22,1,0)+IF(Q22&gt;U22,1,0)+IF(V22&gt;Z22,1,0)+IF(AA22&gt;AE22,1,0)</f>
        <v>1</v>
      </c>
      <c r="AJ21" s="183">
        <f>IF(F22&gt;B22,1,0)+IF(K22&gt;G22,1,0)+IF(P22&gt;L22,1,0)+IF(U22&gt;Q22,1,0)+IF(Z22&gt;V22,1,0)+IF(AE22&gt;AA22,1,0)</f>
        <v>3</v>
      </c>
      <c r="AK21" s="180">
        <f>SUM(AI21/(AI21+AJ21))</f>
        <v>0.25</v>
      </c>
      <c r="AL21" s="183">
        <f>RANK(AK21,$AK$5:$AK$28,0)</f>
        <v>4</v>
      </c>
      <c r="AM21" s="183">
        <f>SUM(B22+G22+L22+Q22+V22+AA22)</f>
        <v>3</v>
      </c>
      <c r="AN21" s="183">
        <f>SUM(F22+K22+P22+U22+Z22+AE22)</f>
        <v>6</v>
      </c>
      <c r="AO21" s="180">
        <f>SUM(AM21/(AM21+AN21))</f>
        <v>0.33333333333333331</v>
      </c>
      <c r="AP21" s="183">
        <f>RANK(AO21,$AO$5:$AO$28,0)</f>
        <v>5</v>
      </c>
      <c r="AQ21" s="183">
        <f>SUM(C22+C23+C24+H22+H23+H24+M22+M23+M24+R22+R23+R24+W22+W23+W24+AB22+AB23+AB24)</f>
        <v>130</v>
      </c>
      <c r="AR21" s="183">
        <f>SUM(E22+E23+E24+J22+J23+J24+O22+O23+O24+T22+T23+T24+Y22+Y23+Y24+AD22+AD23+AD24)</f>
        <v>128</v>
      </c>
      <c r="AS21" s="180">
        <f>SUM(AQ21/(AQ21+AR21))</f>
        <v>0.50387596899224807</v>
      </c>
      <c r="AT21" s="183">
        <f>RANK(AS21,$AS$5:$AS$28,0)</f>
        <v>4</v>
      </c>
      <c r="AU21" s="180">
        <f>RANK(AK21,$AK$5:$AK$28,1)+AO21</f>
        <v>2.3333333333333335</v>
      </c>
      <c r="AV21" s="180">
        <f>RANK(AU21,$AU$5:$AU$28,1)+AS21</f>
        <v>2.5038759689922481</v>
      </c>
      <c r="AW21" s="181" t="str">
        <f>$AH$21</f>
        <v>ECOs</v>
      </c>
      <c r="AX21" s="182">
        <f>RANK(AV21,$AV$5:$AV$28)</f>
        <v>5</v>
      </c>
    </row>
    <row r="22" spans="1:50" ht="21.95" customHeight="1" x14ac:dyDescent="0.15">
      <c r="A22" s="119"/>
      <c r="B22" s="174">
        <f>IF(C22&gt;E22,1,0)+IF(C23&gt;E23,1,0)+IF(C24&gt;E24,1,0)</f>
        <v>2</v>
      </c>
      <c r="C22" s="27">
        <f>Y6</f>
        <v>15</v>
      </c>
      <c r="D22" s="28" t="s">
        <v>34</v>
      </c>
      <c r="E22" s="27">
        <f>W6</f>
        <v>9</v>
      </c>
      <c r="F22" s="177">
        <f>IF(E22&gt;C22,1,0)+IF(E23&gt;C23,1,0)+IF(E24&gt;C24,1,0)</f>
        <v>0</v>
      </c>
      <c r="G22" s="177">
        <f>IF(H22&gt;J22,1,0)+IF(H23&gt;J23,1,0)+IF(H24&gt;J24,1,0)</f>
        <v>0</v>
      </c>
      <c r="H22" s="27">
        <f>Y10</f>
        <v>12</v>
      </c>
      <c r="I22" s="28" t="s">
        <v>34</v>
      </c>
      <c r="J22" s="27">
        <f>W10</f>
        <v>15</v>
      </c>
      <c r="K22" s="177">
        <f>IF(J22&gt;H22,1,0)+IF(J23&gt;H23,1,0)+IF(J24&gt;H24,1,0)</f>
        <v>2</v>
      </c>
      <c r="L22" s="177">
        <f>IF(M22&gt;O22,1,0)+IF(M23&gt;O23,1,0)+IF(M24&gt;O24,1,0)</f>
        <v>0</v>
      </c>
      <c r="M22" s="27">
        <f>Y14</f>
        <v>13</v>
      </c>
      <c r="N22" s="28" t="s">
        <v>34</v>
      </c>
      <c r="O22" s="27">
        <f>W14</f>
        <v>15</v>
      </c>
      <c r="P22" s="177">
        <f>IF(O22&gt;M22,1,0)+IF(O23&gt;M23,1,0)+IF(O24&gt;M24,1,0)</f>
        <v>2</v>
      </c>
      <c r="Q22" s="177">
        <f>IF(R22&gt;T22,1,0)+IF(R23&gt;T23,1,0)+IF(R24&gt;T24,1,0)</f>
        <v>1</v>
      </c>
      <c r="R22" s="27">
        <f>Y18</f>
        <v>15</v>
      </c>
      <c r="S22" s="28" t="s">
        <v>34</v>
      </c>
      <c r="T22" s="27">
        <f>W18</f>
        <v>11</v>
      </c>
      <c r="U22" s="177">
        <f>IF(T22&gt;R22,1,0)+IF(T23&gt;R23,1,0)+IF(T24&gt;R24,1,0)</f>
        <v>2</v>
      </c>
      <c r="V22" s="133">
        <f>IF(W22&gt;Y22,1,0)+IF(W23&gt;Y23,1,0)+IF(W24&gt;Y24,1,0)</f>
        <v>0</v>
      </c>
      <c r="W22" s="25"/>
      <c r="X22" s="26" t="s">
        <v>34</v>
      </c>
      <c r="Y22" s="25"/>
      <c r="Z22" s="133">
        <f>IF(Y22&gt;W22,1,0)+IF(Y23&gt;W23,1,0)+IF(Y24&gt;W24,1,0)</f>
        <v>0</v>
      </c>
      <c r="AA22" s="139">
        <f>IF(AB22&gt;AD22,1,0)+IF(AB23&gt;AD23,1,0)+IF(AB24&gt;AD24,1,0)</f>
        <v>0</v>
      </c>
      <c r="AB22" s="29"/>
      <c r="AC22" s="30" t="s">
        <v>34</v>
      </c>
      <c r="AD22" s="29"/>
      <c r="AE22" s="194">
        <f>IF(AD22&gt;AB22,1,0)+IF(AD23&gt;AB23,1,0)+IF(AD24&gt;AB24,1,0)</f>
        <v>0</v>
      </c>
      <c r="AF22" s="22"/>
      <c r="AG22" s="22"/>
      <c r="AH22" s="119"/>
      <c r="AI22" s="156"/>
      <c r="AJ22" s="152"/>
      <c r="AK22" s="143"/>
      <c r="AL22" s="152"/>
      <c r="AM22" s="152"/>
      <c r="AN22" s="152"/>
      <c r="AO22" s="143"/>
      <c r="AP22" s="152"/>
      <c r="AQ22" s="152"/>
      <c r="AR22" s="152"/>
      <c r="AS22" s="143"/>
      <c r="AT22" s="152"/>
      <c r="AU22" s="143"/>
      <c r="AV22" s="143"/>
      <c r="AW22" s="146"/>
      <c r="AX22" s="149"/>
    </row>
    <row r="23" spans="1:50" ht="21.95" customHeight="1" x14ac:dyDescent="0.15">
      <c r="A23" s="119"/>
      <c r="B23" s="175"/>
      <c r="C23" s="27">
        <f>Y7</f>
        <v>15</v>
      </c>
      <c r="D23" s="28" t="s">
        <v>34</v>
      </c>
      <c r="E23" s="27">
        <f>W7</f>
        <v>12</v>
      </c>
      <c r="F23" s="178"/>
      <c r="G23" s="178"/>
      <c r="H23" s="27">
        <f>Y11</f>
        <v>13</v>
      </c>
      <c r="I23" s="28" t="s">
        <v>34</v>
      </c>
      <c r="J23" s="27">
        <f>W11</f>
        <v>15</v>
      </c>
      <c r="K23" s="178"/>
      <c r="L23" s="178"/>
      <c r="M23" s="27">
        <f>Y15</f>
        <v>16</v>
      </c>
      <c r="N23" s="28" t="s">
        <v>34</v>
      </c>
      <c r="O23" s="27">
        <f>W15</f>
        <v>17</v>
      </c>
      <c r="P23" s="178"/>
      <c r="Q23" s="178"/>
      <c r="R23" s="27">
        <f>Y19</f>
        <v>16</v>
      </c>
      <c r="S23" s="28" t="s">
        <v>34</v>
      </c>
      <c r="T23" s="27">
        <f>W19</f>
        <v>17</v>
      </c>
      <c r="U23" s="178"/>
      <c r="V23" s="134"/>
      <c r="W23" s="25"/>
      <c r="X23" s="26" t="s">
        <v>34</v>
      </c>
      <c r="Y23" s="25"/>
      <c r="Z23" s="134"/>
      <c r="AA23" s="140"/>
      <c r="AB23" s="29"/>
      <c r="AC23" s="30" t="s">
        <v>34</v>
      </c>
      <c r="AD23" s="29"/>
      <c r="AE23" s="195"/>
      <c r="AF23" s="22"/>
      <c r="AG23" s="22"/>
      <c r="AH23" s="119"/>
      <c r="AI23" s="156"/>
      <c r="AJ23" s="152"/>
      <c r="AK23" s="143"/>
      <c r="AL23" s="152"/>
      <c r="AM23" s="152"/>
      <c r="AN23" s="152"/>
      <c r="AO23" s="143"/>
      <c r="AP23" s="152"/>
      <c r="AQ23" s="152"/>
      <c r="AR23" s="152"/>
      <c r="AS23" s="143"/>
      <c r="AT23" s="152"/>
      <c r="AU23" s="143"/>
      <c r="AV23" s="143"/>
      <c r="AW23" s="146"/>
      <c r="AX23" s="149"/>
    </row>
    <row r="24" spans="1:50" ht="21.95" customHeight="1" x14ac:dyDescent="0.15">
      <c r="A24" s="120"/>
      <c r="B24" s="176"/>
      <c r="C24" s="27">
        <f>Y8</f>
        <v>0</v>
      </c>
      <c r="D24" s="28" t="s">
        <v>34</v>
      </c>
      <c r="E24" s="27">
        <f>W8</f>
        <v>0</v>
      </c>
      <c r="F24" s="179"/>
      <c r="G24" s="179"/>
      <c r="H24" s="27">
        <f>Y12</f>
        <v>0</v>
      </c>
      <c r="I24" s="28" t="s">
        <v>34</v>
      </c>
      <c r="J24" s="27">
        <f>W12</f>
        <v>0</v>
      </c>
      <c r="K24" s="179"/>
      <c r="L24" s="179"/>
      <c r="M24" s="27">
        <f>Y16</f>
        <v>0</v>
      </c>
      <c r="N24" s="28" t="s">
        <v>34</v>
      </c>
      <c r="O24" s="27">
        <f>W16</f>
        <v>0</v>
      </c>
      <c r="P24" s="179"/>
      <c r="Q24" s="179"/>
      <c r="R24" s="27">
        <f>Y20</f>
        <v>15</v>
      </c>
      <c r="S24" s="28" t="s">
        <v>34</v>
      </c>
      <c r="T24" s="27">
        <f>W20</f>
        <v>17</v>
      </c>
      <c r="U24" s="179"/>
      <c r="V24" s="135"/>
      <c r="W24" s="25"/>
      <c r="X24" s="26" t="s">
        <v>34</v>
      </c>
      <c r="Y24" s="25"/>
      <c r="Z24" s="135"/>
      <c r="AA24" s="141"/>
      <c r="AB24" s="29"/>
      <c r="AC24" s="30" t="s">
        <v>34</v>
      </c>
      <c r="AD24" s="29"/>
      <c r="AE24" s="196"/>
      <c r="AF24" s="22"/>
      <c r="AG24" s="22"/>
      <c r="AH24" s="120"/>
      <c r="AI24" s="157"/>
      <c r="AJ24" s="153"/>
      <c r="AK24" s="144"/>
      <c r="AL24" s="153"/>
      <c r="AM24" s="153"/>
      <c r="AN24" s="153"/>
      <c r="AO24" s="144"/>
      <c r="AP24" s="153"/>
      <c r="AQ24" s="153"/>
      <c r="AR24" s="153"/>
      <c r="AS24" s="144"/>
      <c r="AT24" s="153"/>
      <c r="AU24" s="144"/>
      <c r="AV24" s="144"/>
      <c r="AW24" s="147"/>
      <c r="AX24" s="150"/>
    </row>
    <row r="25" spans="1:50" ht="21.95" customHeight="1" x14ac:dyDescent="0.15">
      <c r="A25" s="161" t="str">
        <f>AA3</f>
        <v>BIG WAVE 1</v>
      </c>
      <c r="B25" s="162">
        <f>AA5</f>
        <v>1</v>
      </c>
      <c r="C25" s="163"/>
      <c r="D25" s="163"/>
      <c r="E25" s="163"/>
      <c r="F25" s="164"/>
      <c r="G25" s="186">
        <f>AA9</f>
        <v>8</v>
      </c>
      <c r="H25" s="163"/>
      <c r="I25" s="163"/>
      <c r="J25" s="163"/>
      <c r="K25" s="164"/>
      <c r="L25" s="186">
        <f>AA13</f>
        <v>5</v>
      </c>
      <c r="M25" s="163"/>
      <c r="N25" s="163"/>
      <c r="O25" s="163"/>
      <c r="P25" s="164"/>
      <c r="Q25" s="186">
        <f>AA17</f>
        <v>12</v>
      </c>
      <c r="R25" s="163"/>
      <c r="S25" s="163"/>
      <c r="T25" s="163"/>
      <c r="U25" s="164"/>
      <c r="V25" s="186">
        <f>AA21</f>
        <v>0</v>
      </c>
      <c r="W25" s="163"/>
      <c r="X25" s="163"/>
      <c r="Y25" s="163"/>
      <c r="Z25" s="164"/>
      <c r="AA25" s="165"/>
      <c r="AB25" s="166"/>
      <c r="AC25" s="166"/>
      <c r="AD25" s="166"/>
      <c r="AE25" s="209"/>
      <c r="AF25" s="19"/>
      <c r="AG25" s="19"/>
      <c r="AH25" s="161" t="str">
        <f>A25</f>
        <v>BIG WAVE 1</v>
      </c>
      <c r="AI25" s="185">
        <f>IF(B26&gt;F26,1,0)+IF(G26&gt;K26,1,0)+IF(L26&gt;P26,1,0)+IF(Q26&gt;U26,1,0)+IF(V26&gt;Z26,1,0)+IF(AA26&gt;AE26,1,0)</f>
        <v>4</v>
      </c>
      <c r="AJ25" s="183">
        <f>IF(F26&gt;B26,1,0)+IF(K26&gt;G26,1,0)+IF(P26&gt;L26,1,0)+IF(U26&gt;Q26,1,0)+IF(Z26&gt;V26,1,0)+IF(AE26&gt;AA26,1,0)</f>
        <v>0</v>
      </c>
      <c r="AK25" s="180">
        <f>SUM(AI25/(AI25+AJ25))</f>
        <v>1</v>
      </c>
      <c r="AL25" s="183">
        <f>RANK(AK25,$AK$5:$AK$28,0)</f>
        <v>1</v>
      </c>
      <c r="AM25" s="183">
        <f>SUM(B26+G26+L26+Q26+V26+AA26)</f>
        <v>8</v>
      </c>
      <c r="AN25" s="183">
        <f>SUM(F26+K26+P26+U26+Z26+AE26)</f>
        <v>2</v>
      </c>
      <c r="AO25" s="180">
        <f>SUM(AM25/(AM25+AN25))</f>
        <v>0.8</v>
      </c>
      <c r="AP25" s="183">
        <f>RANK(AO25,$AO$5:$AO$28,0)</f>
        <v>1</v>
      </c>
      <c r="AQ25" s="183">
        <f>SUM(C26+C27+C28+H26+H27+H28+M26+M27+M28+R26+R27+R28+W26+W27+W28+AB26+AB27+AB28)</f>
        <v>152</v>
      </c>
      <c r="AR25" s="183">
        <f>SUM(E26+E27+E28+J26+J27+J28+O26+O27+O28+T26+T27+T28+Y26+Y27+Y28+AD26+AD27+AD28)</f>
        <v>114</v>
      </c>
      <c r="AS25" s="180">
        <f>SUM(AQ25/(AQ25+AR25))</f>
        <v>0.5714285714285714</v>
      </c>
      <c r="AT25" s="183">
        <f>RANK(AS25,$AS$5:$AS$28,0)</f>
        <v>1</v>
      </c>
      <c r="AU25" s="180">
        <f>RANK(AK25,$AK$5:$AK$28,1)+AO25</f>
        <v>6.8</v>
      </c>
      <c r="AV25" s="180">
        <f>RANK(AU25,$AU$5:$AU$28,1)+AS25</f>
        <v>6.5714285714285712</v>
      </c>
      <c r="AW25" s="181" t="str">
        <f>$AH$25</f>
        <v>BIG WAVE 1</v>
      </c>
      <c r="AX25" s="182">
        <f>RANK(AV25,$AV$5:$AV$28)</f>
        <v>1</v>
      </c>
    </row>
    <row r="26" spans="1:50" ht="21.95" customHeight="1" x14ac:dyDescent="0.15">
      <c r="A26" s="119"/>
      <c r="B26" s="174">
        <f>IF(C26&gt;E26,1,0)+IF(C27&gt;E27,1,0)+IF(C28&gt;E28,1,0)</f>
        <v>2</v>
      </c>
      <c r="C26" s="27">
        <f>AD6</f>
        <v>15</v>
      </c>
      <c r="D26" s="28" t="s">
        <v>34</v>
      </c>
      <c r="E26" s="27">
        <f>AB6</f>
        <v>8</v>
      </c>
      <c r="F26" s="177">
        <f>IF(E26&gt;C26,1,0)+IF(E27&gt;C27,1,0)+IF(E28&gt;C28,1,0)</f>
        <v>0</v>
      </c>
      <c r="G26" s="177">
        <f>IF(H26&gt;J26,1,0)+IF(H27&gt;J27,1,0)+IF(H28&gt;J28,1,0)</f>
        <v>2</v>
      </c>
      <c r="H26" s="27">
        <f>AD10</f>
        <v>16</v>
      </c>
      <c r="I26" s="28" t="s">
        <v>34</v>
      </c>
      <c r="J26" s="27">
        <f>AB10</f>
        <v>17</v>
      </c>
      <c r="K26" s="177">
        <f>IF(J26&gt;H26,1,0)+IF(J27&gt;H27,1,0)+IF(J28&gt;H28,1,0)</f>
        <v>1</v>
      </c>
      <c r="L26" s="177">
        <f>IF(M26&gt;O26,1,0)+IF(M27&gt;O27,1,0)+IF(M28&gt;O28,1,0)</f>
        <v>2</v>
      </c>
      <c r="M26" s="27">
        <f>AD14</f>
        <v>15</v>
      </c>
      <c r="N26" s="28" t="s">
        <v>34</v>
      </c>
      <c r="O26" s="27">
        <f>AB14</f>
        <v>9</v>
      </c>
      <c r="P26" s="177">
        <f>IF(O26&gt;M26,1,0)+IF(O27&gt;M27,1,0)+IF(O28&gt;M28,1,0)</f>
        <v>0</v>
      </c>
      <c r="Q26" s="177">
        <f>IF(R26&gt;T26,1,0)+IF(R27&gt;T27,1,0)+IF(R28&gt;T28,1,0)</f>
        <v>2</v>
      </c>
      <c r="R26" s="27">
        <f>AD18</f>
        <v>15</v>
      </c>
      <c r="S26" s="28" t="s">
        <v>34</v>
      </c>
      <c r="T26" s="27">
        <f>AB18</f>
        <v>17</v>
      </c>
      <c r="U26" s="177">
        <f>IF(T26&gt;R26,1,0)+IF(T27&gt;R27,1,0)+IF(T28&gt;R28,1,0)</f>
        <v>1</v>
      </c>
      <c r="V26" s="177">
        <f>IF(W26&gt;Y26,1,0)+IF(W27&gt;Y27,1,0)+IF(W28&gt;Y28,1,0)</f>
        <v>0</v>
      </c>
      <c r="W26" s="27">
        <f>AD22</f>
        <v>0</v>
      </c>
      <c r="X26" s="28" t="s">
        <v>34</v>
      </c>
      <c r="Y26" s="27">
        <f>AB22</f>
        <v>0</v>
      </c>
      <c r="Z26" s="177">
        <f>IF(Y26&gt;W26,1,0)+IF(Y27&gt;W27,1,0)+IF(Y28&gt;W28,1,0)</f>
        <v>0</v>
      </c>
      <c r="AA26" s="133">
        <f>IF(AB26&gt;AD26,1,0)+IF(AB27&gt;AD27,1,0)+IF(AB28&gt;AD28,1,0)</f>
        <v>0</v>
      </c>
      <c r="AB26" s="25"/>
      <c r="AC26" s="26" t="s">
        <v>34</v>
      </c>
      <c r="AD26" s="25"/>
      <c r="AE26" s="200">
        <f>IF(AD26&gt;AB26,1,0)+IF(AD27&gt;AB27,1,0)+IF(AD28&gt;AB28,1,0)</f>
        <v>0</v>
      </c>
      <c r="AF26" s="22"/>
      <c r="AG26" s="22"/>
      <c r="AH26" s="119"/>
      <c r="AI26" s="156"/>
      <c r="AJ26" s="152"/>
      <c r="AK26" s="143"/>
      <c r="AL26" s="152"/>
      <c r="AM26" s="152"/>
      <c r="AN26" s="152"/>
      <c r="AO26" s="143"/>
      <c r="AP26" s="152"/>
      <c r="AQ26" s="152"/>
      <c r="AR26" s="152"/>
      <c r="AS26" s="143"/>
      <c r="AT26" s="152"/>
      <c r="AU26" s="143"/>
      <c r="AV26" s="143"/>
      <c r="AW26" s="146"/>
      <c r="AX26" s="149"/>
    </row>
    <row r="27" spans="1:50" ht="21.95" customHeight="1" x14ac:dyDescent="0.15">
      <c r="A27" s="119"/>
      <c r="B27" s="175"/>
      <c r="C27" s="27">
        <f>AD7</f>
        <v>15</v>
      </c>
      <c r="D27" s="28" t="s">
        <v>34</v>
      </c>
      <c r="E27" s="27">
        <f>AB7</f>
        <v>11</v>
      </c>
      <c r="F27" s="178"/>
      <c r="G27" s="178"/>
      <c r="H27" s="27">
        <f>AD11</f>
        <v>15</v>
      </c>
      <c r="I27" s="28" t="s">
        <v>34</v>
      </c>
      <c r="J27" s="27">
        <f>AB11</f>
        <v>5</v>
      </c>
      <c r="K27" s="178"/>
      <c r="L27" s="178"/>
      <c r="M27" s="27">
        <f>AD15</f>
        <v>15</v>
      </c>
      <c r="N27" s="28" t="s">
        <v>34</v>
      </c>
      <c r="O27" s="27">
        <f>AB15</f>
        <v>11</v>
      </c>
      <c r="P27" s="178"/>
      <c r="Q27" s="178"/>
      <c r="R27" s="27">
        <f>AD19</f>
        <v>15</v>
      </c>
      <c r="S27" s="28" t="s">
        <v>34</v>
      </c>
      <c r="T27" s="27">
        <f>AB19</f>
        <v>9</v>
      </c>
      <c r="U27" s="178"/>
      <c r="V27" s="178"/>
      <c r="W27" s="27">
        <f>AD23</f>
        <v>0</v>
      </c>
      <c r="X27" s="28" t="s">
        <v>34</v>
      </c>
      <c r="Y27" s="27">
        <f>AB23</f>
        <v>0</v>
      </c>
      <c r="Z27" s="178"/>
      <c r="AA27" s="134"/>
      <c r="AB27" s="25"/>
      <c r="AC27" s="26" t="s">
        <v>34</v>
      </c>
      <c r="AD27" s="25"/>
      <c r="AE27" s="201"/>
      <c r="AF27" s="22"/>
      <c r="AG27" s="22"/>
      <c r="AH27" s="119"/>
      <c r="AI27" s="156"/>
      <c r="AJ27" s="152"/>
      <c r="AK27" s="143"/>
      <c r="AL27" s="152"/>
      <c r="AM27" s="152"/>
      <c r="AN27" s="152"/>
      <c r="AO27" s="143"/>
      <c r="AP27" s="152"/>
      <c r="AQ27" s="152"/>
      <c r="AR27" s="152"/>
      <c r="AS27" s="143"/>
      <c r="AT27" s="152"/>
      <c r="AU27" s="143"/>
      <c r="AV27" s="143"/>
      <c r="AW27" s="146"/>
      <c r="AX27" s="149"/>
    </row>
    <row r="28" spans="1:50" ht="21.95" customHeight="1" thickBot="1" x14ac:dyDescent="0.2">
      <c r="A28" s="203"/>
      <c r="B28" s="204"/>
      <c r="C28" s="31">
        <f>AD8</f>
        <v>0</v>
      </c>
      <c r="D28" s="32" t="s">
        <v>34</v>
      </c>
      <c r="E28" s="31">
        <f>AB8</f>
        <v>0</v>
      </c>
      <c r="F28" s="205"/>
      <c r="G28" s="205"/>
      <c r="H28" s="31">
        <f>AD12</f>
        <v>15</v>
      </c>
      <c r="I28" s="32" t="s">
        <v>34</v>
      </c>
      <c r="J28" s="31">
        <f>AB12</f>
        <v>13</v>
      </c>
      <c r="K28" s="205"/>
      <c r="L28" s="205"/>
      <c r="M28" s="31">
        <f>AD16</f>
        <v>0</v>
      </c>
      <c r="N28" s="32" t="s">
        <v>34</v>
      </c>
      <c r="O28" s="31">
        <f>AB16</f>
        <v>0</v>
      </c>
      <c r="P28" s="205"/>
      <c r="Q28" s="205"/>
      <c r="R28" s="31">
        <f>AD20</f>
        <v>16</v>
      </c>
      <c r="S28" s="32" t="s">
        <v>34</v>
      </c>
      <c r="T28" s="31">
        <f>AB20</f>
        <v>14</v>
      </c>
      <c r="U28" s="205"/>
      <c r="V28" s="205"/>
      <c r="W28" s="31">
        <f>AD24</f>
        <v>0</v>
      </c>
      <c r="X28" s="32" t="s">
        <v>34</v>
      </c>
      <c r="Y28" s="31">
        <f>AB24</f>
        <v>0</v>
      </c>
      <c r="Z28" s="205"/>
      <c r="AA28" s="199"/>
      <c r="AB28" s="33"/>
      <c r="AC28" s="34" t="s">
        <v>34</v>
      </c>
      <c r="AD28" s="33"/>
      <c r="AE28" s="202"/>
      <c r="AF28" s="23"/>
      <c r="AG28" s="24"/>
      <c r="AH28" s="203"/>
      <c r="AI28" s="210"/>
      <c r="AJ28" s="198"/>
      <c r="AK28" s="197"/>
      <c r="AL28" s="198"/>
      <c r="AM28" s="198"/>
      <c r="AN28" s="198"/>
      <c r="AO28" s="197"/>
      <c r="AP28" s="198"/>
      <c r="AQ28" s="198"/>
      <c r="AR28" s="198"/>
      <c r="AS28" s="197"/>
      <c r="AT28" s="198"/>
      <c r="AU28" s="197"/>
      <c r="AV28" s="197"/>
      <c r="AW28" s="207"/>
      <c r="AX28" s="208"/>
    </row>
    <row r="29" spans="1:50" ht="24.95" customHeight="1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H29" s="206">
        <f>A29</f>
        <v>0</v>
      </c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</row>
  </sheetData>
  <sheetProtection sheet="1" objects="1" scenarios="1"/>
  <mergeCells count="240">
    <mergeCell ref="A29:AE29"/>
    <mergeCell ref="AH29:AX29"/>
    <mergeCell ref="L26:L28"/>
    <mergeCell ref="P26:P28"/>
    <mergeCell ref="Q26:Q28"/>
    <mergeCell ref="U26:U28"/>
    <mergeCell ref="V26:V28"/>
    <mergeCell ref="Z26:Z28"/>
    <mergeCell ref="AS25:AS28"/>
    <mergeCell ref="AT25:AT28"/>
    <mergeCell ref="AU25:AU28"/>
    <mergeCell ref="AV25:AV28"/>
    <mergeCell ref="AW25:AW28"/>
    <mergeCell ref="AX25:AX28"/>
    <mergeCell ref="AM25:AM28"/>
    <mergeCell ref="AN25:AN28"/>
    <mergeCell ref="AO25:AO28"/>
    <mergeCell ref="AP25:AP28"/>
    <mergeCell ref="AQ25:AQ28"/>
    <mergeCell ref="AR25:AR28"/>
    <mergeCell ref="AA25:AE25"/>
    <mergeCell ref="AH25:AH28"/>
    <mergeCell ref="AI25:AI28"/>
    <mergeCell ref="AJ25:AJ28"/>
    <mergeCell ref="A25:A28"/>
    <mergeCell ref="B25:F25"/>
    <mergeCell ref="G25:K25"/>
    <mergeCell ref="L25:P25"/>
    <mergeCell ref="Q25:U25"/>
    <mergeCell ref="V25:Z25"/>
    <mergeCell ref="B26:B28"/>
    <mergeCell ref="F26:F28"/>
    <mergeCell ref="G26:G28"/>
    <mergeCell ref="K26:K28"/>
    <mergeCell ref="AA21:AE21"/>
    <mergeCell ref="AH21:AH24"/>
    <mergeCell ref="AI21:AI24"/>
    <mergeCell ref="AJ21:AJ24"/>
    <mergeCell ref="AK21:AK24"/>
    <mergeCell ref="AL21:AL24"/>
    <mergeCell ref="AA22:AA24"/>
    <mergeCell ref="AE22:AE24"/>
    <mergeCell ref="AK25:AK28"/>
    <mergeCell ref="AL25:AL28"/>
    <mergeCell ref="AA26:AA28"/>
    <mergeCell ref="AE26:AE28"/>
    <mergeCell ref="AV21:AV24"/>
    <mergeCell ref="AW21:AW24"/>
    <mergeCell ref="AX21:AX24"/>
    <mergeCell ref="AM21:AM24"/>
    <mergeCell ref="AN21:AN24"/>
    <mergeCell ref="AO21:AO24"/>
    <mergeCell ref="AP21:AP24"/>
    <mergeCell ref="AQ21:AQ24"/>
    <mergeCell ref="AR21:AR24"/>
    <mergeCell ref="AS21:AS24"/>
    <mergeCell ref="AT21:AT24"/>
    <mergeCell ref="AU21:AU24"/>
    <mergeCell ref="AA17:AE17"/>
    <mergeCell ref="AH17:AH20"/>
    <mergeCell ref="AI17:AI20"/>
    <mergeCell ref="AJ17:AJ20"/>
    <mergeCell ref="AK17:AK20"/>
    <mergeCell ref="AL17:AL20"/>
    <mergeCell ref="AA18:AA20"/>
    <mergeCell ref="AE18:AE20"/>
    <mergeCell ref="A21:A24"/>
    <mergeCell ref="B21:F21"/>
    <mergeCell ref="G21:K21"/>
    <mergeCell ref="L21:P21"/>
    <mergeCell ref="Q21:U21"/>
    <mergeCell ref="V21:Z21"/>
    <mergeCell ref="B22:B24"/>
    <mergeCell ref="F22:F24"/>
    <mergeCell ref="G22:G24"/>
    <mergeCell ref="K22:K24"/>
    <mergeCell ref="L22:L24"/>
    <mergeCell ref="P22:P24"/>
    <mergeCell ref="Q22:Q24"/>
    <mergeCell ref="U22:U24"/>
    <mergeCell ref="V22:V24"/>
    <mergeCell ref="Z22:Z24"/>
    <mergeCell ref="AV17:AV20"/>
    <mergeCell ref="AW17:AW20"/>
    <mergeCell ref="AX17:AX20"/>
    <mergeCell ref="AM17:AM20"/>
    <mergeCell ref="AN17:AN20"/>
    <mergeCell ref="AO17:AO20"/>
    <mergeCell ref="AP17:AP20"/>
    <mergeCell ref="AQ17:AQ20"/>
    <mergeCell ref="AR17:AR20"/>
    <mergeCell ref="AS17:AS20"/>
    <mergeCell ref="AT17:AT20"/>
    <mergeCell ref="AU17:AU20"/>
    <mergeCell ref="AA13:AE13"/>
    <mergeCell ref="AH13:AH16"/>
    <mergeCell ref="AI13:AI16"/>
    <mergeCell ref="AJ13:AJ16"/>
    <mergeCell ref="AK13:AK16"/>
    <mergeCell ref="AL13:AL16"/>
    <mergeCell ref="AA14:AA16"/>
    <mergeCell ref="AE14:AE16"/>
    <mergeCell ref="A17:A20"/>
    <mergeCell ref="B17:F17"/>
    <mergeCell ref="G17:K17"/>
    <mergeCell ref="L17:P17"/>
    <mergeCell ref="Q17:U17"/>
    <mergeCell ref="V17:Z17"/>
    <mergeCell ref="B18:B20"/>
    <mergeCell ref="F18:F20"/>
    <mergeCell ref="G18:G20"/>
    <mergeCell ref="K18:K20"/>
    <mergeCell ref="L18:L20"/>
    <mergeCell ref="P18:P20"/>
    <mergeCell ref="Q18:Q20"/>
    <mergeCell ref="U18:U20"/>
    <mergeCell ref="V18:V20"/>
    <mergeCell ref="Z18:Z20"/>
    <mergeCell ref="AV13:AV16"/>
    <mergeCell ref="AW13:AW16"/>
    <mergeCell ref="AX13:AX16"/>
    <mergeCell ref="AM13:AM16"/>
    <mergeCell ref="AN13:AN16"/>
    <mergeCell ref="AO13:AO16"/>
    <mergeCell ref="AP13:AP16"/>
    <mergeCell ref="AQ13:AQ16"/>
    <mergeCell ref="AR13:AR16"/>
    <mergeCell ref="AS13:AS16"/>
    <mergeCell ref="AT13:AT16"/>
    <mergeCell ref="AU13:AU16"/>
    <mergeCell ref="AA9:AE9"/>
    <mergeCell ref="AH9:AH12"/>
    <mergeCell ref="AI9:AI12"/>
    <mergeCell ref="AJ9:AJ12"/>
    <mergeCell ref="AK9:AK12"/>
    <mergeCell ref="AL9:AL12"/>
    <mergeCell ref="AA10:AA12"/>
    <mergeCell ref="AE10:AE12"/>
    <mergeCell ref="A13:A16"/>
    <mergeCell ref="B13:F13"/>
    <mergeCell ref="G13:K13"/>
    <mergeCell ref="L13:P13"/>
    <mergeCell ref="Q13:U13"/>
    <mergeCell ref="V13:Z13"/>
    <mergeCell ref="B14:B16"/>
    <mergeCell ref="F14:F16"/>
    <mergeCell ref="G14:G16"/>
    <mergeCell ref="K14:K16"/>
    <mergeCell ref="L14:L16"/>
    <mergeCell ref="P14:P16"/>
    <mergeCell ref="Q14:Q16"/>
    <mergeCell ref="U14:U16"/>
    <mergeCell ref="V14:V16"/>
    <mergeCell ref="Z14:Z16"/>
    <mergeCell ref="AV9:AV12"/>
    <mergeCell ref="AW9:AW12"/>
    <mergeCell ref="AX9:AX12"/>
    <mergeCell ref="AM9:AM12"/>
    <mergeCell ref="AN9:AN12"/>
    <mergeCell ref="AO9:AO12"/>
    <mergeCell ref="AP9:AP12"/>
    <mergeCell ref="AQ9:AQ12"/>
    <mergeCell ref="AR9:AR12"/>
    <mergeCell ref="AS9:AS12"/>
    <mergeCell ref="AT9:AT12"/>
    <mergeCell ref="AU9:AU12"/>
    <mergeCell ref="AA5:AE5"/>
    <mergeCell ref="AH5:AH8"/>
    <mergeCell ref="AI5:AI8"/>
    <mergeCell ref="AJ5:AJ8"/>
    <mergeCell ref="AK5:AK8"/>
    <mergeCell ref="AL5:AL8"/>
    <mergeCell ref="AA6:AA8"/>
    <mergeCell ref="AE6:AE8"/>
    <mergeCell ref="A9:A12"/>
    <mergeCell ref="B9:F9"/>
    <mergeCell ref="G9:K9"/>
    <mergeCell ref="L9:P9"/>
    <mergeCell ref="Q9:U9"/>
    <mergeCell ref="V9:Z9"/>
    <mergeCell ref="B10:B12"/>
    <mergeCell ref="F10:F12"/>
    <mergeCell ref="G10:G12"/>
    <mergeCell ref="K10:K12"/>
    <mergeCell ref="L10:L12"/>
    <mergeCell ref="P10:P12"/>
    <mergeCell ref="Q10:Q12"/>
    <mergeCell ref="U10:U12"/>
    <mergeCell ref="V10:V12"/>
    <mergeCell ref="Z10:Z12"/>
    <mergeCell ref="AV5:AV8"/>
    <mergeCell ref="AW5:AW8"/>
    <mergeCell ref="AX5:AX8"/>
    <mergeCell ref="AM5:AM8"/>
    <mergeCell ref="AN5:AN8"/>
    <mergeCell ref="AO5:AO8"/>
    <mergeCell ref="AP5:AP8"/>
    <mergeCell ref="AQ5:AQ8"/>
    <mergeCell ref="AR5:AR8"/>
    <mergeCell ref="AS5:AS8"/>
    <mergeCell ref="AT5:AT8"/>
    <mergeCell ref="AU5:AU8"/>
    <mergeCell ref="A5:A8"/>
    <mergeCell ref="B5:F5"/>
    <mergeCell ref="G5:K5"/>
    <mergeCell ref="L5:P5"/>
    <mergeCell ref="Q5:U5"/>
    <mergeCell ref="V5:Z5"/>
    <mergeCell ref="B6:B8"/>
    <mergeCell ref="F6:F8"/>
    <mergeCell ref="G6:G8"/>
    <mergeCell ref="K6:K8"/>
    <mergeCell ref="L6:L8"/>
    <mergeCell ref="P6:P8"/>
    <mergeCell ref="Q6:Q8"/>
    <mergeCell ref="U6:U8"/>
    <mergeCell ref="V6:V8"/>
    <mergeCell ref="Z6:Z8"/>
    <mergeCell ref="A1:AE1"/>
    <mergeCell ref="AH1:AX1"/>
    <mergeCell ref="A2:AE2"/>
    <mergeCell ref="AH2:AX2"/>
    <mergeCell ref="A3:A4"/>
    <mergeCell ref="B3:F4"/>
    <mergeCell ref="G3:K4"/>
    <mergeCell ref="L3:P4"/>
    <mergeCell ref="Q3:U4"/>
    <mergeCell ref="V3:Z4"/>
    <mergeCell ref="AQ3:AS3"/>
    <mergeCell ref="AT3:AT4"/>
    <mergeCell ref="AU3:AU4"/>
    <mergeCell ref="AV3:AV4"/>
    <mergeCell ref="AW3:AW4"/>
    <mergeCell ref="AX3:AX4"/>
    <mergeCell ref="AA3:AE4"/>
    <mergeCell ref="AH3:AH4"/>
    <mergeCell ref="AI3:AK3"/>
    <mergeCell ref="AL3:AL4"/>
    <mergeCell ref="AM3:AO3"/>
    <mergeCell ref="AP3:AP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X29"/>
  <sheetViews>
    <sheetView zoomScale="70" zoomScaleNormal="70" workbookViewId="0">
      <selection activeCell="AB20" sqref="AB18:AD20"/>
    </sheetView>
  </sheetViews>
  <sheetFormatPr defaultRowHeight="13.5" x14ac:dyDescent="0.15"/>
  <cols>
    <col min="1" max="1" width="15.625" style="14" customWidth="1"/>
    <col min="2" max="32" width="3.875" style="14" customWidth="1"/>
    <col min="33" max="33" width="3.75" style="14" customWidth="1"/>
    <col min="34" max="34" width="15.625" style="14" customWidth="1"/>
    <col min="35" max="36" width="5.625" style="14" customWidth="1"/>
    <col min="37" max="38" width="8.625" style="14" customWidth="1"/>
    <col min="39" max="40" width="5.625" style="14" customWidth="1"/>
    <col min="41" max="42" width="8.625" style="14" customWidth="1"/>
    <col min="43" max="44" width="5.625" style="14" customWidth="1"/>
    <col min="45" max="45" width="9.625" style="14" customWidth="1"/>
    <col min="46" max="48" width="8.625" style="14" customWidth="1"/>
    <col min="49" max="49" width="15.75" style="14" customWidth="1"/>
    <col min="50" max="50" width="9.625" style="14" customWidth="1"/>
    <col min="51" max="16384" width="9" style="14"/>
  </cols>
  <sheetData>
    <row r="1" spans="1:50" ht="24.95" customHeight="1" x14ac:dyDescent="0.2">
      <c r="A1" s="90" t="s">
        <v>66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H1" s="90" t="str">
        <f>A1</f>
        <v>トリム18歳の部</v>
      </c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</row>
    <row r="2" spans="1:50" ht="24.95" customHeight="1" thickBot="1" x14ac:dyDescent="0.25">
      <c r="A2" s="91" t="s">
        <v>67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15"/>
      <c r="AG2" s="15"/>
      <c r="AH2" s="91" t="str">
        <f>A2</f>
        <v>　Ｂグループ</v>
      </c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1:50" ht="24.95" customHeight="1" x14ac:dyDescent="0.15">
      <c r="A3" s="92" t="s">
        <v>68</v>
      </c>
      <c r="B3" s="94" t="s">
        <v>69</v>
      </c>
      <c r="C3" s="95"/>
      <c r="D3" s="95"/>
      <c r="E3" s="95"/>
      <c r="F3" s="96"/>
      <c r="G3" s="100" t="s">
        <v>70</v>
      </c>
      <c r="H3" s="95"/>
      <c r="I3" s="95"/>
      <c r="J3" s="95"/>
      <c r="K3" s="96"/>
      <c r="L3" s="100" t="s">
        <v>71</v>
      </c>
      <c r="M3" s="95"/>
      <c r="N3" s="95"/>
      <c r="O3" s="95"/>
      <c r="P3" s="96"/>
      <c r="Q3" s="100" t="s">
        <v>72</v>
      </c>
      <c r="R3" s="95"/>
      <c r="S3" s="95"/>
      <c r="T3" s="95"/>
      <c r="U3" s="96"/>
      <c r="V3" s="100" t="s">
        <v>73</v>
      </c>
      <c r="W3" s="95"/>
      <c r="X3" s="95"/>
      <c r="Y3" s="95"/>
      <c r="Z3" s="96"/>
      <c r="AA3" s="100" t="s">
        <v>74</v>
      </c>
      <c r="AB3" s="95"/>
      <c r="AC3" s="95"/>
      <c r="AD3" s="95"/>
      <c r="AE3" s="113"/>
      <c r="AF3" s="16"/>
      <c r="AG3" s="16"/>
      <c r="AH3" s="115"/>
      <c r="AI3" s="117" t="s">
        <v>12</v>
      </c>
      <c r="AJ3" s="103"/>
      <c r="AK3" s="104"/>
      <c r="AL3" s="105" t="s">
        <v>13</v>
      </c>
      <c r="AM3" s="102" t="s">
        <v>14</v>
      </c>
      <c r="AN3" s="103"/>
      <c r="AO3" s="104"/>
      <c r="AP3" s="105" t="s">
        <v>13</v>
      </c>
      <c r="AQ3" s="102" t="s">
        <v>15</v>
      </c>
      <c r="AR3" s="103"/>
      <c r="AS3" s="104"/>
      <c r="AT3" s="105" t="s">
        <v>16</v>
      </c>
      <c r="AU3" s="107" t="s">
        <v>17</v>
      </c>
      <c r="AV3" s="107" t="s">
        <v>18</v>
      </c>
      <c r="AW3" s="109" t="s">
        <v>19</v>
      </c>
      <c r="AX3" s="111" t="s">
        <v>20</v>
      </c>
    </row>
    <row r="4" spans="1:50" ht="24.95" customHeight="1" thickBot="1" x14ac:dyDescent="0.2">
      <c r="A4" s="93"/>
      <c r="B4" s="97"/>
      <c r="C4" s="98"/>
      <c r="D4" s="98"/>
      <c r="E4" s="98"/>
      <c r="F4" s="99"/>
      <c r="G4" s="101"/>
      <c r="H4" s="98"/>
      <c r="I4" s="98"/>
      <c r="J4" s="98"/>
      <c r="K4" s="99"/>
      <c r="L4" s="101"/>
      <c r="M4" s="98"/>
      <c r="N4" s="98"/>
      <c r="O4" s="98"/>
      <c r="P4" s="99"/>
      <c r="Q4" s="101"/>
      <c r="R4" s="98"/>
      <c r="S4" s="98"/>
      <c r="T4" s="98"/>
      <c r="U4" s="99"/>
      <c r="V4" s="101"/>
      <c r="W4" s="98"/>
      <c r="X4" s="98"/>
      <c r="Y4" s="98"/>
      <c r="Z4" s="99"/>
      <c r="AA4" s="101"/>
      <c r="AB4" s="98"/>
      <c r="AC4" s="98"/>
      <c r="AD4" s="98"/>
      <c r="AE4" s="114"/>
      <c r="AF4" s="16"/>
      <c r="AG4" s="16"/>
      <c r="AH4" s="116"/>
      <c r="AI4" s="17" t="s">
        <v>21</v>
      </c>
      <c r="AJ4" s="18" t="s">
        <v>22</v>
      </c>
      <c r="AK4" s="18" t="s">
        <v>23</v>
      </c>
      <c r="AL4" s="106"/>
      <c r="AM4" s="17" t="s">
        <v>21</v>
      </c>
      <c r="AN4" s="18" t="s">
        <v>22</v>
      </c>
      <c r="AO4" s="18" t="s">
        <v>24</v>
      </c>
      <c r="AP4" s="106"/>
      <c r="AQ4" s="17" t="s">
        <v>21</v>
      </c>
      <c r="AR4" s="18" t="s">
        <v>22</v>
      </c>
      <c r="AS4" s="18" t="s">
        <v>25</v>
      </c>
      <c r="AT4" s="106"/>
      <c r="AU4" s="108"/>
      <c r="AV4" s="108"/>
      <c r="AW4" s="110"/>
      <c r="AX4" s="112"/>
    </row>
    <row r="5" spans="1:50" ht="21.95" customHeight="1" x14ac:dyDescent="0.15">
      <c r="A5" s="118" t="str">
        <f>B3</f>
        <v>Ｋ＆Ｍ</v>
      </c>
      <c r="B5" s="121"/>
      <c r="C5" s="122"/>
      <c r="D5" s="122"/>
      <c r="E5" s="122"/>
      <c r="F5" s="123"/>
      <c r="G5" s="124">
        <v>10</v>
      </c>
      <c r="H5" s="125"/>
      <c r="I5" s="125"/>
      <c r="J5" s="125"/>
      <c r="K5" s="126"/>
      <c r="L5" s="124">
        <v>7</v>
      </c>
      <c r="M5" s="125"/>
      <c r="N5" s="125"/>
      <c r="O5" s="125"/>
      <c r="P5" s="126"/>
      <c r="Q5" s="127">
        <v>0</v>
      </c>
      <c r="R5" s="128"/>
      <c r="S5" s="128"/>
      <c r="T5" s="128"/>
      <c r="U5" s="129"/>
      <c r="V5" s="124">
        <v>4</v>
      </c>
      <c r="W5" s="125"/>
      <c r="X5" s="125"/>
      <c r="Y5" s="125"/>
      <c r="Z5" s="126"/>
      <c r="AA5" s="124">
        <v>1</v>
      </c>
      <c r="AB5" s="125"/>
      <c r="AC5" s="125"/>
      <c r="AD5" s="125"/>
      <c r="AE5" s="154"/>
      <c r="AF5" s="19"/>
      <c r="AG5" s="19"/>
      <c r="AH5" s="118" t="str">
        <f>A5</f>
        <v>Ｋ＆Ｍ</v>
      </c>
      <c r="AI5" s="155">
        <f>IF(B6&gt;F6,1,0)+IF(G6&gt;K6,1,0)+IF(L6&gt;P6,1,0)+IF(Q6&gt;U6,1,0)+IF(V6&gt;Z6,1,0)+IF(AA6&gt;AE6,1,0)</f>
        <v>2</v>
      </c>
      <c r="AJ5" s="151">
        <f>IF(F6&gt;B6,1,0)+IF(K6&gt;G6,1,0)+IF(P6&gt;L6,1,0)+IF(U6&gt;Q6,1,0)+IF(Z6&gt;V6,1,0)+IF(AE6&gt;AA6,1,0)</f>
        <v>2</v>
      </c>
      <c r="AK5" s="142">
        <f>SUM(AI5/(AI5+AJ5))</f>
        <v>0.5</v>
      </c>
      <c r="AL5" s="151">
        <f>RANK(AK5,$AK$5:$AK$28,0)</f>
        <v>3</v>
      </c>
      <c r="AM5" s="151">
        <f>SUM(B6+G6+L6+Q6+V6+AA6)</f>
        <v>4</v>
      </c>
      <c r="AN5" s="151">
        <f>SUM(F6+K6+P6+U6+Z6+AE6)</f>
        <v>5</v>
      </c>
      <c r="AO5" s="142">
        <f>SUM(AM5/(AM5+AN5))</f>
        <v>0.44444444444444442</v>
      </c>
      <c r="AP5" s="151">
        <f>RANK(AO5,$AO$5:$AO$28,0)</f>
        <v>4</v>
      </c>
      <c r="AQ5" s="151">
        <f>SUM(C6+C7+C8+H6+H7+H8+M6+M7+M8+R6+R7+R8+W6+W7+W8+AB6+AB7+AB8)</f>
        <v>108</v>
      </c>
      <c r="AR5" s="151">
        <f>SUM(E6+E7+E8+J6+J7+J8+O6+O7+O8+T6+T7+T8+Y6+Y7+Y8+AD6+AD7+AD8)</f>
        <v>124</v>
      </c>
      <c r="AS5" s="142">
        <f>SUM(AQ5/(AQ5+AR5))</f>
        <v>0.46551724137931033</v>
      </c>
      <c r="AT5" s="151">
        <f>RANK(AS5,$AS$5:$AS$28,0)</f>
        <v>4</v>
      </c>
      <c r="AU5" s="142">
        <f>RANK(AK5,$AK$5:$AK$28,1)+AO5</f>
        <v>3.4444444444444446</v>
      </c>
      <c r="AV5" s="142">
        <f>RANK(AU5,$AU$5:$AU$28,1)+AS5</f>
        <v>3.4655172413793105</v>
      </c>
      <c r="AW5" s="145" t="str">
        <f>$AH$5</f>
        <v>Ｋ＆Ｍ</v>
      </c>
      <c r="AX5" s="148">
        <f>RANK(AV5,$AV$5:$AV$28)</f>
        <v>4</v>
      </c>
    </row>
    <row r="6" spans="1:50" ht="21.95" customHeight="1" x14ac:dyDescent="0.15">
      <c r="A6" s="119"/>
      <c r="B6" s="130">
        <f>IF(C6&gt;E6,1,0)+IF(C7&gt;E7,1,0)+IF(C8&gt;E8,1,0)</f>
        <v>0</v>
      </c>
      <c r="C6" s="25"/>
      <c r="D6" s="26" t="s">
        <v>26</v>
      </c>
      <c r="E6" s="25"/>
      <c r="F6" s="133">
        <f>IF(E6&gt;C6,1,0)+IF(E7&gt;C7,1,0)+IF(E8&gt;C8,1,0)</f>
        <v>0</v>
      </c>
      <c r="G6" s="136">
        <f>IF(H6&gt;J6,1,0)+IF(H7&gt;J7,1,0)+IF(H8&gt;J8,1,0)</f>
        <v>2</v>
      </c>
      <c r="H6" s="20">
        <v>15</v>
      </c>
      <c r="I6" s="21" t="s">
        <v>27</v>
      </c>
      <c r="J6" s="20">
        <v>12</v>
      </c>
      <c r="K6" s="136">
        <f>IF(J6&gt;H6,1,0)+IF(J7&gt;H7,1,0)+IF(J8&gt;H8,1,0)</f>
        <v>0</v>
      </c>
      <c r="L6" s="136">
        <f>IF(M6&gt;O6,1,0)+IF(M7&gt;O7,1,0)+IF(M8&gt;O8,1,0)</f>
        <v>0</v>
      </c>
      <c r="M6" s="20">
        <v>4</v>
      </c>
      <c r="N6" s="21" t="s">
        <v>26</v>
      </c>
      <c r="O6" s="20">
        <v>15</v>
      </c>
      <c r="P6" s="136">
        <f>IF(O6&gt;M6,1,0)+IF(O7&gt;M7,1,0)+IF(O8&gt;M8,1,0)</f>
        <v>2</v>
      </c>
      <c r="Q6" s="139">
        <f>IF(R6&gt;T6,1,0)+IF(R7&gt;T7,1,0)+IF(R8&gt;T8,1,0)</f>
        <v>0</v>
      </c>
      <c r="R6" s="29"/>
      <c r="S6" s="30" t="s">
        <v>28</v>
      </c>
      <c r="T6" s="29"/>
      <c r="U6" s="139">
        <f>IF(T6&gt;R6,1,0)+IF(T7&gt;R7,1,0)+IF(T8&gt;R8,1,0)</f>
        <v>0</v>
      </c>
      <c r="V6" s="136">
        <f>IF(W6&gt;Y6,1,0)+IF(W7&gt;Y7,1,0)+IF(W8&gt;Y8,1,0)</f>
        <v>0</v>
      </c>
      <c r="W6" s="20">
        <v>14</v>
      </c>
      <c r="X6" s="21" t="s">
        <v>29</v>
      </c>
      <c r="Y6" s="20">
        <v>16</v>
      </c>
      <c r="Z6" s="136">
        <f>IF(Y6&gt;W6,1,0)+IF(Y7&gt;W7,1,0)+IF(Y8&gt;W8,1,0)</f>
        <v>2</v>
      </c>
      <c r="AA6" s="136">
        <f>IF(AB6&gt;AD6,1,0)+IF(AB7&gt;AD7,1,0)+IF(AB8&gt;AD8,1,0)</f>
        <v>2</v>
      </c>
      <c r="AB6" s="20">
        <v>14</v>
      </c>
      <c r="AC6" s="21" t="s">
        <v>30</v>
      </c>
      <c r="AD6" s="20">
        <v>16</v>
      </c>
      <c r="AE6" s="158">
        <f>IF(AD6&gt;AB6,1,0)+IF(AD7&gt;AB7,1,0)+IF(AD8&gt;AB8,1,0)</f>
        <v>1</v>
      </c>
      <c r="AF6" s="22"/>
      <c r="AG6" s="22"/>
      <c r="AH6" s="119"/>
      <c r="AI6" s="156"/>
      <c r="AJ6" s="152"/>
      <c r="AK6" s="143"/>
      <c r="AL6" s="152"/>
      <c r="AM6" s="152"/>
      <c r="AN6" s="152"/>
      <c r="AO6" s="143"/>
      <c r="AP6" s="152"/>
      <c r="AQ6" s="152"/>
      <c r="AR6" s="152"/>
      <c r="AS6" s="143"/>
      <c r="AT6" s="152"/>
      <c r="AU6" s="143"/>
      <c r="AV6" s="143"/>
      <c r="AW6" s="146"/>
      <c r="AX6" s="149"/>
    </row>
    <row r="7" spans="1:50" ht="21.95" customHeight="1" x14ac:dyDescent="0.15">
      <c r="A7" s="119"/>
      <c r="B7" s="131"/>
      <c r="C7" s="25"/>
      <c r="D7" s="26" t="s">
        <v>30</v>
      </c>
      <c r="E7" s="25"/>
      <c r="F7" s="134"/>
      <c r="G7" s="137"/>
      <c r="H7" s="20">
        <v>15</v>
      </c>
      <c r="I7" s="21" t="s">
        <v>30</v>
      </c>
      <c r="J7" s="20">
        <v>13</v>
      </c>
      <c r="K7" s="137"/>
      <c r="L7" s="137"/>
      <c r="M7" s="20">
        <v>6</v>
      </c>
      <c r="N7" s="21" t="s">
        <v>27</v>
      </c>
      <c r="O7" s="20">
        <v>15</v>
      </c>
      <c r="P7" s="137"/>
      <c r="Q7" s="140"/>
      <c r="R7" s="29"/>
      <c r="S7" s="30" t="s">
        <v>31</v>
      </c>
      <c r="T7" s="29"/>
      <c r="U7" s="140"/>
      <c r="V7" s="137"/>
      <c r="W7" s="20">
        <v>10</v>
      </c>
      <c r="X7" s="21" t="s">
        <v>28</v>
      </c>
      <c r="Y7" s="20">
        <v>15</v>
      </c>
      <c r="Z7" s="137"/>
      <c r="AA7" s="137"/>
      <c r="AB7" s="20">
        <v>15</v>
      </c>
      <c r="AC7" s="21" t="s">
        <v>30</v>
      </c>
      <c r="AD7" s="20">
        <v>11</v>
      </c>
      <c r="AE7" s="159"/>
      <c r="AF7" s="22"/>
      <c r="AG7" s="22"/>
      <c r="AH7" s="119"/>
      <c r="AI7" s="156"/>
      <c r="AJ7" s="152"/>
      <c r="AK7" s="143"/>
      <c r="AL7" s="152"/>
      <c r="AM7" s="152"/>
      <c r="AN7" s="152"/>
      <c r="AO7" s="143"/>
      <c r="AP7" s="152"/>
      <c r="AQ7" s="152"/>
      <c r="AR7" s="152"/>
      <c r="AS7" s="143"/>
      <c r="AT7" s="152"/>
      <c r="AU7" s="143"/>
      <c r="AV7" s="143"/>
      <c r="AW7" s="146"/>
      <c r="AX7" s="149"/>
    </row>
    <row r="8" spans="1:50" ht="21.95" customHeight="1" x14ac:dyDescent="0.15">
      <c r="A8" s="120"/>
      <c r="B8" s="132"/>
      <c r="C8" s="25"/>
      <c r="D8" s="26" t="s">
        <v>30</v>
      </c>
      <c r="E8" s="25"/>
      <c r="F8" s="135"/>
      <c r="G8" s="138"/>
      <c r="H8" s="20"/>
      <c r="I8" s="21" t="s">
        <v>30</v>
      </c>
      <c r="J8" s="20"/>
      <c r="K8" s="138"/>
      <c r="L8" s="138"/>
      <c r="M8" s="20"/>
      <c r="N8" s="21" t="s">
        <v>30</v>
      </c>
      <c r="O8" s="20"/>
      <c r="P8" s="138"/>
      <c r="Q8" s="141"/>
      <c r="R8" s="29"/>
      <c r="S8" s="30" t="s">
        <v>30</v>
      </c>
      <c r="T8" s="29"/>
      <c r="U8" s="141"/>
      <c r="V8" s="138"/>
      <c r="W8" s="20"/>
      <c r="X8" s="21" t="s">
        <v>32</v>
      </c>
      <c r="Y8" s="20"/>
      <c r="Z8" s="138"/>
      <c r="AA8" s="138"/>
      <c r="AB8" s="20">
        <v>15</v>
      </c>
      <c r="AC8" s="21" t="s">
        <v>33</v>
      </c>
      <c r="AD8" s="20">
        <v>11</v>
      </c>
      <c r="AE8" s="160"/>
      <c r="AF8" s="22"/>
      <c r="AG8" s="22"/>
      <c r="AH8" s="120"/>
      <c r="AI8" s="157"/>
      <c r="AJ8" s="153"/>
      <c r="AK8" s="144"/>
      <c r="AL8" s="153"/>
      <c r="AM8" s="153"/>
      <c r="AN8" s="153"/>
      <c r="AO8" s="144"/>
      <c r="AP8" s="153"/>
      <c r="AQ8" s="153"/>
      <c r="AR8" s="153"/>
      <c r="AS8" s="144"/>
      <c r="AT8" s="153"/>
      <c r="AU8" s="144"/>
      <c r="AV8" s="144"/>
      <c r="AW8" s="147"/>
      <c r="AX8" s="150"/>
    </row>
    <row r="9" spans="1:50" ht="21.95" customHeight="1" x14ac:dyDescent="0.15">
      <c r="A9" s="161" t="str">
        <f>G3</f>
        <v>メイツ Y</v>
      </c>
      <c r="B9" s="162">
        <f>G5</f>
        <v>10</v>
      </c>
      <c r="C9" s="163"/>
      <c r="D9" s="163"/>
      <c r="E9" s="163"/>
      <c r="F9" s="164"/>
      <c r="G9" s="165"/>
      <c r="H9" s="166"/>
      <c r="I9" s="166"/>
      <c r="J9" s="166"/>
      <c r="K9" s="167"/>
      <c r="L9" s="168">
        <v>0</v>
      </c>
      <c r="M9" s="169"/>
      <c r="N9" s="169"/>
      <c r="O9" s="169"/>
      <c r="P9" s="170"/>
      <c r="Q9" s="171">
        <v>6</v>
      </c>
      <c r="R9" s="172"/>
      <c r="S9" s="172"/>
      <c r="T9" s="172"/>
      <c r="U9" s="173"/>
      <c r="V9" s="171">
        <v>2</v>
      </c>
      <c r="W9" s="172"/>
      <c r="X9" s="172"/>
      <c r="Y9" s="172"/>
      <c r="Z9" s="173"/>
      <c r="AA9" s="171">
        <v>8</v>
      </c>
      <c r="AB9" s="172"/>
      <c r="AC9" s="172"/>
      <c r="AD9" s="172"/>
      <c r="AE9" s="184"/>
      <c r="AF9" s="19"/>
      <c r="AG9" s="19"/>
      <c r="AH9" s="161" t="str">
        <f>A9</f>
        <v>メイツ Y</v>
      </c>
      <c r="AI9" s="185">
        <f>IF(B10&gt;F10,1,0)+IF(G10&gt;K10,1,0)+IF(L10&gt;P10,1,0)+IF(Q10&gt;U10,1,0)+IF(V10&gt;Z10,1,0)+IF(AA10&gt;AE10,1,0)</f>
        <v>1</v>
      </c>
      <c r="AJ9" s="183">
        <f>IF(F10&gt;B10,1,0)+IF(K10&gt;G10,1,0)+IF(P10&gt;L10,1,0)+IF(U10&gt;Q10,1,0)+IF(Z10&gt;V10,1,0)+IF(AE10&gt;AA10,1,0)</f>
        <v>3</v>
      </c>
      <c r="AK9" s="180">
        <f>SUM(AI9/(AI9+AJ9))</f>
        <v>0.25</v>
      </c>
      <c r="AL9" s="183">
        <f>RANK(AK9,$AK$5:$AK$28,0)</f>
        <v>5</v>
      </c>
      <c r="AM9" s="183">
        <f>SUM(B10+G10+L10+Q10+V10+AA10)</f>
        <v>2</v>
      </c>
      <c r="AN9" s="183">
        <f>SUM(F10+K10+P10+U10+Z10+AE10)</f>
        <v>7</v>
      </c>
      <c r="AO9" s="180">
        <f>SUM(AM9/(AM9+AN9))</f>
        <v>0.22222222222222221</v>
      </c>
      <c r="AP9" s="183">
        <f>RANK(AO9,$AO$5:$AO$28,0)</f>
        <v>5</v>
      </c>
      <c r="AQ9" s="183">
        <f>SUM(C10+C11+C12+H10+H11+H12+M10+M11+M12+R10+R11+R12+W10+W11+W12+AB10+AB11+AB12)</f>
        <v>113</v>
      </c>
      <c r="AR9" s="183">
        <f>SUM(E10+E11+E12+J10+J11+J12+O10+O11+O12+T10+T11+T12+Y10+Y11+Y12+AD10+AD11+AD12)</f>
        <v>133</v>
      </c>
      <c r="AS9" s="180">
        <f>SUM(AQ9/(AQ9+AR9))</f>
        <v>0.45934959349593496</v>
      </c>
      <c r="AT9" s="183">
        <f>RANK(AS9,$AS$5:$AS$28,0)</f>
        <v>5</v>
      </c>
      <c r="AU9" s="180">
        <f>RANK(AK9,$AK$5:$AK$28,1)+AO9</f>
        <v>2.2222222222222223</v>
      </c>
      <c r="AV9" s="180">
        <f>RANK(AU9,$AU$5:$AU$28,1)+AS9</f>
        <v>2.4593495934959351</v>
      </c>
      <c r="AW9" s="181" t="str">
        <f>$AH$9</f>
        <v>メイツ Y</v>
      </c>
      <c r="AX9" s="182">
        <f>RANK(AV9,$AV$5:$AV$28)</f>
        <v>5</v>
      </c>
    </row>
    <row r="10" spans="1:50" ht="21.95" customHeight="1" x14ac:dyDescent="0.15">
      <c r="A10" s="119"/>
      <c r="B10" s="174">
        <f>IF(C10&gt;E10,1,0)+IF(C11&gt;E11,1,0)+IF(C12&gt;E12,1,0)</f>
        <v>0</v>
      </c>
      <c r="C10" s="27">
        <f>J6</f>
        <v>12</v>
      </c>
      <c r="D10" s="28" t="s">
        <v>34</v>
      </c>
      <c r="E10" s="27">
        <f>H6</f>
        <v>15</v>
      </c>
      <c r="F10" s="177">
        <f>IF(E10&gt;C10,1,0)+IF(E11&gt;C11,1,0)+IF(E12&gt;C12,1,0)</f>
        <v>2</v>
      </c>
      <c r="G10" s="133">
        <f>IF(H10&gt;J10,1,0)+IF(H11&gt;J11,1,0)+IF(H12&gt;J12,1,0)</f>
        <v>0</v>
      </c>
      <c r="H10" s="25"/>
      <c r="I10" s="26" t="s">
        <v>34</v>
      </c>
      <c r="J10" s="25"/>
      <c r="K10" s="133">
        <f>IF(J10&gt;H10,1,0)+IF(J11&gt;H11,1,0)+IF(J12&gt;H12,1,0)</f>
        <v>0</v>
      </c>
      <c r="L10" s="139">
        <f>IF(M10&gt;O10,1,0)+IF(M11&gt;O11,1,0)+IF(M12&gt;O12,1,0)</f>
        <v>0</v>
      </c>
      <c r="M10" s="29"/>
      <c r="N10" s="30" t="s">
        <v>34</v>
      </c>
      <c r="O10" s="29"/>
      <c r="P10" s="139">
        <f>IF(O10&gt;M10,1,0)+IF(O11&gt;M11,1,0)+IF(O12&gt;M12,1,0)</f>
        <v>0</v>
      </c>
      <c r="Q10" s="136">
        <f>IF(R10&gt;T10,1,0)+IF(R11&gt;T11,1,0)+IF(R12&gt;T12,1,0)</f>
        <v>0</v>
      </c>
      <c r="R10" s="20">
        <v>11</v>
      </c>
      <c r="S10" s="21" t="s">
        <v>34</v>
      </c>
      <c r="T10" s="20">
        <v>15</v>
      </c>
      <c r="U10" s="136">
        <f>IF(T10&gt;R10,1,0)+IF(T11&gt;R11,1,0)+IF(T12&gt;R12,1,0)</f>
        <v>2</v>
      </c>
      <c r="V10" s="136">
        <f>IF(W10&gt;Y10,1,0)+IF(W11&gt;Y11,1,0)+IF(W12&gt;Y12,1,0)</f>
        <v>0</v>
      </c>
      <c r="W10" s="20">
        <v>15</v>
      </c>
      <c r="X10" s="21" t="s">
        <v>34</v>
      </c>
      <c r="Y10" s="20">
        <v>17</v>
      </c>
      <c r="Z10" s="136">
        <f>IF(Y10&gt;W10,1,0)+IF(Y11&gt;W11,1,0)+IF(Y12&gt;W12,1,0)</f>
        <v>2</v>
      </c>
      <c r="AA10" s="136">
        <f>IF(AB10&gt;AD10,1,0)+IF(AB11&gt;AD11,1,0)+IF(AB12&gt;AD12,1,0)</f>
        <v>2</v>
      </c>
      <c r="AB10" s="20">
        <v>15</v>
      </c>
      <c r="AC10" s="21" t="s">
        <v>34</v>
      </c>
      <c r="AD10" s="20">
        <v>12</v>
      </c>
      <c r="AE10" s="158">
        <f>IF(AD10&gt;AB10,1,0)+IF(AD11&gt;AB11,1,0)+IF(AD12&gt;AB12,1,0)</f>
        <v>1</v>
      </c>
      <c r="AF10" s="22"/>
      <c r="AG10" s="22"/>
      <c r="AH10" s="119"/>
      <c r="AI10" s="156"/>
      <c r="AJ10" s="152"/>
      <c r="AK10" s="143"/>
      <c r="AL10" s="152"/>
      <c r="AM10" s="152"/>
      <c r="AN10" s="152"/>
      <c r="AO10" s="143"/>
      <c r="AP10" s="152"/>
      <c r="AQ10" s="152"/>
      <c r="AR10" s="152"/>
      <c r="AS10" s="143"/>
      <c r="AT10" s="152"/>
      <c r="AU10" s="143"/>
      <c r="AV10" s="143"/>
      <c r="AW10" s="146"/>
      <c r="AX10" s="149"/>
    </row>
    <row r="11" spans="1:50" ht="21.95" customHeight="1" x14ac:dyDescent="0.15">
      <c r="A11" s="119"/>
      <c r="B11" s="175"/>
      <c r="C11" s="27">
        <f>J7</f>
        <v>13</v>
      </c>
      <c r="D11" s="28" t="s">
        <v>34</v>
      </c>
      <c r="E11" s="27">
        <f>H7</f>
        <v>15</v>
      </c>
      <c r="F11" s="178"/>
      <c r="G11" s="134"/>
      <c r="H11" s="25"/>
      <c r="I11" s="26" t="s">
        <v>34</v>
      </c>
      <c r="J11" s="25"/>
      <c r="K11" s="134"/>
      <c r="L11" s="140"/>
      <c r="M11" s="29"/>
      <c r="N11" s="30" t="s">
        <v>34</v>
      </c>
      <c r="O11" s="29"/>
      <c r="P11" s="140"/>
      <c r="Q11" s="137"/>
      <c r="R11" s="20">
        <v>9</v>
      </c>
      <c r="S11" s="21" t="s">
        <v>34</v>
      </c>
      <c r="T11" s="20">
        <v>15</v>
      </c>
      <c r="U11" s="137"/>
      <c r="V11" s="137"/>
      <c r="W11" s="20">
        <v>15</v>
      </c>
      <c r="X11" s="21"/>
      <c r="Y11" s="20">
        <v>17</v>
      </c>
      <c r="Z11" s="137"/>
      <c r="AA11" s="137"/>
      <c r="AB11" s="20">
        <v>8</v>
      </c>
      <c r="AC11" s="21" t="s">
        <v>34</v>
      </c>
      <c r="AD11" s="20">
        <v>15</v>
      </c>
      <c r="AE11" s="159"/>
      <c r="AF11" s="22"/>
      <c r="AG11" s="22"/>
      <c r="AH11" s="119"/>
      <c r="AI11" s="156"/>
      <c r="AJ11" s="152"/>
      <c r="AK11" s="143"/>
      <c r="AL11" s="152"/>
      <c r="AM11" s="152"/>
      <c r="AN11" s="152"/>
      <c r="AO11" s="143"/>
      <c r="AP11" s="152"/>
      <c r="AQ11" s="152"/>
      <c r="AR11" s="152"/>
      <c r="AS11" s="143"/>
      <c r="AT11" s="152"/>
      <c r="AU11" s="143"/>
      <c r="AV11" s="143"/>
      <c r="AW11" s="146"/>
      <c r="AX11" s="149"/>
    </row>
    <row r="12" spans="1:50" ht="21.95" customHeight="1" x14ac:dyDescent="0.15">
      <c r="A12" s="120"/>
      <c r="B12" s="176"/>
      <c r="C12" s="27">
        <f>J8</f>
        <v>0</v>
      </c>
      <c r="D12" s="28" t="s">
        <v>34</v>
      </c>
      <c r="E12" s="27">
        <f>H8</f>
        <v>0</v>
      </c>
      <c r="F12" s="179"/>
      <c r="G12" s="135"/>
      <c r="H12" s="25"/>
      <c r="I12" s="26" t="s">
        <v>34</v>
      </c>
      <c r="J12" s="25"/>
      <c r="K12" s="135"/>
      <c r="L12" s="141"/>
      <c r="M12" s="29"/>
      <c r="N12" s="30" t="s">
        <v>34</v>
      </c>
      <c r="O12" s="29"/>
      <c r="P12" s="141"/>
      <c r="Q12" s="138"/>
      <c r="R12" s="20"/>
      <c r="S12" s="21" t="s">
        <v>34</v>
      </c>
      <c r="T12" s="20"/>
      <c r="U12" s="138"/>
      <c r="V12" s="138"/>
      <c r="W12" s="20"/>
      <c r="X12" s="21" t="s">
        <v>34</v>
      </c>
      <c r="Y12" s="20"/>
      <c r="Z12" s="138"/>
      <c r="AA12" s="138"/>
      <c r="AB12" s="20">
        <v>15</v>
      </c>
      <c r="AC12" s="21" t="s">
        <v>34</v>
      </c>
      <c r="AD12" s="20">
        <v>12</v>
      </c>
      <c r="AE12" s="160"/>
      <c r="AF12" s="22"/>
      <c r="AG12" s="22"/>
      <c r="AH12" s="120"/>
      <c r="AI12" s="157"/>
      <c r="AJ12" s="153"/>
      <c r="AK12" s="144"/>
      <c r="AL12" s="153"/>
      <c r="AM12" s="153"/>
      <c r="AN12" s="153"/>
      <c r="AO12" s="144"/>
      <c r="AP12" s="153"/>
      <c r="AQ12" s="153"/>
      <c r="AR12" s="153"/>
      <c r="AS12" s="144"/>
      <c r="AT12" s="153"/>
      <c r="AU12" s="144"/>
      <c r="AV12" s="144"/>
      <c r="AW12" s="147"/>
      <c r="AX12" s="150"/>
    </row>
    <row r="13" spans="1:50" ht="21.95" customHeight="1" x14ac:dyDescent="0.15">
      <c r="A13" s="161" t="str">
        <f>L3</f>
        <v>９９９(メーテル）</v>
      </c>
      <c r="B13" s="162">
        <f>L5</f>
        <v>7</v>
      </c>
      <c r="C13" s="163"/>
      <c r="D13" s="163"/>
      <c r="E13" s="163"/>
      <c r="F13" s="164"/>
      <c r="G13" s="186">
        <f>L9</f>
        <v>0</v>
      </c>
      <c r="H13" s="163"/>
      <c r="I13" s="163"/>
      <c r="J13" s="163"/>
      <c r="K13" s="164"/>
      <c r="L13" s="165"/>
      <c r="M13" s="166"/>
      <c r="N13" s="166"/>
      <c r="O13" s="166"/>
      <c r="P13" s="167"/>
      <c r="Q13" s="171">
        <v>3</v>
      </c>
      <c r="R13" s="172"/>
      <c r="S13" s="172"/>
      <c r="T13" s="172"/>
      <c r="U13" s="173"/>
      <c r="V13" s="171">
        <v>11</v>
      </c>
      <c r="W13" s="172"/>
      <c r="X13" s="172"/>
      <c r="Y13" s="172"/>
      <c r="Z13" s="173"/>
      <c r="AA13" s="171">
        <v>5</v>
      </c>
      <c r="AB13" s="172"/>
      <c r="AC13" s="172"/>
      <c r="AD13" s="172"/>
      <c r="AE13" s="184"/>
      <c r="AF13" s="19"/>
      <c r="AG13" s="19"/>
      <c r="AH13" s="161" t="str">
        <f>A13</f>
        <v>９９９(メーテル）</v>
      </c>
      <c r="AI13" s="185">
        <f>IF(B14&gt;F14,1,0)+IF(G14&gt;K14,1,0)+IF(L14&gt;P14,1,0)+IF(Q14&gt;U14,1,0)+IF(V14&gt;Z14,1,0)+IF(AA14&gt;AE14,1,0)</f>
        <v>4</v>
      </c>
      <c r="AJ13" s="183">
        <f>IF(F14&gt;B14,1,0)+IF(K14&gt;G14,1,0)+IF(P14&gt;L14,1,0)+IF(U14&gt;Q14,1,0)+IF(Z14&gt;V14,1,0)+IF(AE14&gt;AA14,1,0)</f>
        <v>0</v>
      </c>
      <c r="AK13" s="180">
        <f>SUM(AI13/(AI13+AJ13))</f>
        <v>1</v>
      </c>
      <c r="AL13" s="183">
        <f>RANK(AK13,$AK$5:$AK$28,0)</f>
        <v>1</v>
      </c>
      <c r="AM13" s="183">
        <f>SUM(B14+G14+L14+Q14+V14+AA14)</f>
        <v>8</v>
      </c>
      <c r="AN13" s="183">
        <f>SUM(F14+K14+P14+U14+Z14+AE14)</f>
        <v>1</v>
      </c>
      <c r="AO13" s="180">
        <f>SUM(AM13/(AM13+AN13))</f>
        <v>0.88888888888888884</v>
      </c>
      <c r="AP13" s="183">
        <f>RANK(AO13,$AO$5:$AO$28,0)</f>
        <v>1</v>
      </c>
      <c r="AQ13" s="183">
        <f>SUM(C14+C15+C16+H14+H15+H16+M14+M15+M16+R14+R15+R16+W14+W15+W16+AB14+AB15+AB16)</f>
        <v>135</v>
      </c>
      <c r="AR13" s="183">
        <f>SUM(E14+E15+E16+J14+J15+J16+O14+O15+O16+T14+T15+T16+Y14+Y15+Y16+AD14+AD15+AD16)</f>
        <v>92</v>
      </c>
      <c r="AS13" s="180">
        <f>SUM(AQ13/(AQ13+AR13))</f>
        <v>0.59471365638766516</v>
      </c>
      <c r="AT13" s="183">
        <f>RANK(AS13,$AS$5:$AS$28,0)</f>
        <v>1</v>
      </c>
      <c r="AU13" s="180">
        <f>RANK(AK13,$AK$5:$AK$28,1)+AO13</f>
        <v>6.8888888888888893</v>
      </c>
      <c r="AV13" s="180">
        <f>RANK(AU13,$AU$5:$AU$28,1)+AS13</f>
        <v>6.5947136563876647</v>
      </c>
      <c r="AW13" s="181" t="str">
        <f>$AH$13</f>
        <v>９９９(メーテル）</v>
      </c>
      <c r="AX13" s="182">
        <f>RANK(AV13,$AV$5:$AV$28)</f>
        <v>1</v>
      </c>
    </row>
    <row r="14" spans="1:50" ht="21.75" customHeight="1" x14ac:dyDescent="0.15">
      <c r="A14" s="119"/>
      <c r="B14" s="174">
        <f>IF(C14&gt;E14,1,0)+IF(C15&gt;E15,1,0)+IF(C16&gt;E16,1,0)</f>
        <v>2</v>
      </c>
      <c r="C14" s="27">
        <f>O6</f>
        <v>15</v>
      </c>
      <c r="D14" s="28" t="s">
        <v>34</v>
      </c>
      <c r="E14" s="27">
        <f>M6</f>
        <v>4</v>
      </c>
      <c r="F14" s="177">
        <f>IF(E14&gt;C14,1,0)+IF(E15&gt;C15,1,0)+IF(E16&gt;C16,1,0)</f>
        <v>0</v>
      </c>
      <c r="G14" s="177">
        <f>IF(H14&gt;J14,1,0)+IF(H15&gt;J15,1,0)+IF(H16&gt;J16,1,0)</f>
        <v>0</v>
      </c>
      <c r="H14" s="27">
        <f>O10</f>
        <v>0</v>
      </c>
      <c r="I14" s="28" t="s">
        <v>34</v>
      </c>
      <c r="J14" s="27">
        <f>M10</f>
        <v>0</v>
      </c>
      <c r="K14" s="177">
        <f>IF(J14&gt;H14,1,0)+IF(J15&gt;H15,1,0)+IF(J16&gt;H16,1,0)</f>
        <v>0</v>
      </c>
      <c r="L14" s="133">
        <f>IF(M14&gt;O14,1,0)+IF(M15&gt;O15,1,0)+IF(M16&gt;O16,1,0)</f>
        <v>0</v>
      </c>
      <c r="M14" s="25"/>
      <c r="N14" s="26" t="s">
        <v>34</v>
      </c>
      <c r="O14" s="25"/>
      <c r="P14" s="133">
        <f>IF(O14&gt;M14,1,0)+IF(O15&gt;M15,1,0)+IF(O16&gt;M16,1,0)</f>
        <v>0</v>
      </c>
      <c r="Q14" s="136">
        <f>IF(R14&gt;T14,1,0)+IF(R15&gt;T15,1,0)+IF(R16&gt;T16,1,0)</f>
        <v>2</v>
      </c>
      <c r="R14" s="20">
        <v>15</v>
      </c>
      <c r="S14" s="21" t="s">
        <v>34</v>
      </c>
      <c r="T14" s="20">
        <v>6</v>
      </c>
      <c r="U14" s="136">
        <f>IF(T14&gt;R14,1,0)+IF(T15&gt;R15,1,0)+IF(T16&gt;R16,1,0)</f>
        <v>1</v>
      </c>
      <c r="V14" s="136">
        <f>IF(W14&gt;Y14,1,0)+IF(W15&gt;Y15,1,0)+IF(W16&gt;Y16,1,0)</f>
        <v>2</v>
      </c>
      <c r="W14" s="20">
        <v>17</v>
      </c>
      <c r="X14" s="21" t="s">
        <v>34</v>
      </c>
      <c r="Y14" s="20">
        <v>15</v>
      </c>
      <c r="Z14" s="136">
        <f>IF(Y14&gt;W14,1,0)+IF(Y15&gt;W15,1,0)+IF(Y16&gt;W16,1,0)</f>
        <v>0</v>
      </c>
      <c r="AA14" s="136">
        <f>IF(AB14&gt;AD14,1,0)+IF(AB15&gt;AD15,1,0)+IF(AB16&gt;AD16,1,0)</f>
        <v>2</v>
      </c>
      <c r="AB14" s="20">
        <v>15</v>
      </c>
      <c r="AC14" s="21" t="s">
        <v>34</v>
      </c>
      <c r="AD14" s="20">
        <v>6</v>
      </c>
      <c r="AE14" s="158">
        <f>IF(AD14&gt;AB14,1,0)+IF(AD15&gt;AB15,1,0)+IF(AD16&gt;AB16,1,0)</f>
        <v>0</v>
      </c>
      <c r="AF14" s="22"/>
      <c r="AG14" s="22"/>
      <c r="AH14" s="119"/>
      <c r="AI14" s="156"/>
      <c r="AJ14" s="152"/>
      <c r="AK14" s="143"/>
      <c r="AL14" s="152"/>
      <c r="AM14" s="152"/>
      <c r="AN14" s="152"/>
      <c r="AO14" s="143"/>
      <c r="AP14" s="152"/>
      <c r="AQ14" s="152"/>
      <c r="AR14" s="152"/>
      <c r="AS14" s="143"/>
      <c r="AT14" s="152"/>
      <c r="AU14" s="143"/>
      <c r="AV14" s="143"/>
      <c r="AW14" s="146"/>
      <c r="AX14" s="149"/>
    </row>
    <row r="15" spans="1:50" ht="21.95" customHeight="1" x14ac:dyDescent="0.15">
      <c r="A15" s="119"/>
      <c r="B15" s="175"/>
      <c r="C15" s="27">
        <f>O7</f>
        <v>15</v>
      </c>
      <c r="D15" s="28" t="s">
        <v>34</v>
      </c>
      <c r="E15" s="27">
        <f>M7</f>
        <v>6</v>
      </c>
      <c r="F15" s="178"/>
      <c r="G15" s="178"/>
      <c r="H15" s="27">
        <f>O11</f>
        <v>0</v>
      </c>
      <c r="I15" s="28" t="s">
        <v>34</v>
      </c>
      <c r="J15" s="27">
        <f>M11</f>
        <v>0</v>
      </c>
      <c r="K15" s="178"/>
      <c r="L15" s="134"/>
      <c r="M15" s="25"/>
      <c r="N15" s="26" t="s">
        <v>34</v>
      </c>
      <c r="O15" s="25"/>
      <c r="P15" s="134"/>
      <c r="Q15" s="137"/>
      <c r="R15" s="20">
        <v>12</v>
      </c>
      <c r="S15" s="21" t="s">
        <v>34</v>
      </c>
      <c r="T15" s="20">
        <v>15</v>
      </c>
      <c r="U15" s="137"/>
      <c r="V15" s="137"/>
      <c r="W15" s="20">
        <v>15</v>
      </c>
      <c r="X15" s="21" t="s">
        <v>34</v>
      </c>
      <c r="Y15" s="20">
        <v>13</v>
      </c>
      <c r="Z15" s="137"/>
      <c r="AA15" s="137"/>
      <c r="AB15" s="20">
        <v>15</v>
      </c>
      <c r="AC15" s="21" t="s">
        <v>34</v>
      </c>
      <c r="AD15" s="20">
        <v>13</v>
      </c>
      <c r="AE15" s="159"/>
      <c r="AF15" s="22"/>
      <c r="AG15" s="22"/>
      <c r="AH15" s="119"/>
      <c r="AI15" s="156"/>
      <c r="AJ15" s="152"/>
      <c r="AK15" s="143"/>
      <c r="AL15" s="152"/>
      <c r="AM15" s="152"/>
      <c r="AN15" s="152"/>
      <c r="AO15" s="143"/>
      <c r="AP15" s="152"/>
      <c r="AQ15" s="152"/>
      <c r="AR15" s="152"/>
      <c r="AS15" s="143"/>
      <c r="AT15" s="152"/>
      <c r="AU15" s="143"/>
      <c r="AV15" s="143"/>
      <c r="AW15" s="146"/>
      <c r="AX15" s="149"/>
    </row>
    <row r="16" spans="1:50" ht="21.95" customHeight="1" x14ac:dyDescent="0.15">
      <c r="A16" s="120"/>
      <c r="B16" s="176"/>
      <c r="C16" s="27">
        <f>O8</f>
        <v>0</v>
      </c>
      <c r="D16" s="28" t="s">
        <v>34</v>
      </c>
      <c r="E16" s="27">
        <f>M8</f>
        <v>0</v>
      </c>
      <c r="F16" s="179"/>
      <c r="G16" s="179"/>
      <c r="H16" s="27">
        <f>O12</f>
        <v>0</v>
      </c>
      <c r="I16" s="28" t="s">
        <v>34</v>
      </c>
      <c r="J16" s="27">
        <f>M12</f>
        <v>0</v>
      </c>
      <c r="K16" s="179"/>
      <c r="L16" s="135"/>
      <c r="M16" s="25"/>
      <c r="N16" s="26" t="s">
        <v>34</v>
      </c>
      <c r="O16" s="25"/>
      <c r="P16" s="135"/>
      <c r="Q16" s="138"/>
      <c r="R16" s="20">
        <v>16</v>
      </c>
      <c r="S16" s="21" t="s">
        <v>34</v>
      </c>
      <c r="T16" s="20">
        <v>14</v>
      </c>
      <c r="U16" s="138"/>
      <c r="V16" s="138"/>
      <c r="W16" s="20"/>
      <c r="X16" s="21" t="s">
        <v>34</v>
      </c>
      <c r="Y16" s="20"/>
      <c r="Z16" s="138"/>
      <c r="AA16" s="138"/>
      <c r="AB16" s="20"/>
      <c r="AC16" s="21" t="s">
        <v>34</v>
      </c>
      <c r="AD16" s="20"/>
      <c r="AE16" s="160"/>
      <c r="AF16" s="22"/>
      <c r="AG16" s="22"/>
      <c r="AH16" s="120"/>
      <c r="AI16" s="157"/>
      <c r="AJ16" s="153"/>
      <c r="AK16" s="144"/>
      <c r="AL16" s="153"/>
      <c r="AM16" s="153"/>
      <c r="AN16" s="153"/>
      <c r="AO16" s="144"/>
      <c r="AP16" s="153"/>
      <c r="AQ16" s="153"/>
      <c r="AR16" s="153"/>
      <c r="AS16" s="144"/>
      <c r="AT16" s="153"/>
      <c r="AU16" s="144"/>
      <c r="AV16" s="144"/>
      <c r="AW16" s="147"/>
      <c r="AX16" s="150"/>
    </row>
    <row r="17" spans="1:50" ht="21.95" customHeight="1" x14ac:dyDescent="0.15">
      <c r="A17" s="161" t="str">
        <f>Q3</f>
        <v>SEA</v>
      </c>
      <c r="B17" s="187">
        <f>Q5</f>
        <v>0</v>
      </c>
      <c r="C17" s="188"/>
      <c r="D17" s="188"/>
      <c r="E17" s="188"/>
      <c r="F17" s="189"/>
      <c r="G17" s="186">
        <f>Q9</f>
        <v>6</v>
      </c>
      <c r="H17" s="163"/>
      <c r="I17" s="163"/>
      <c r="J17" s="163"/>
      <c r="K17" s="164"/>
      <c r="L17" s="186">
        <f>Q13</f>
        <v>3</v>
      </c>
      <c r="M17" s="163"/>
      <c r="N17" s="163"/>
      <c r="O17" s="163"/>
      <c r="P17" s="164"/>
      <c r="Q17" s="165"/>
      <c r="R17" s="166"/>
      <c r="S17" s="166"/>
      <c r="T17" s="166"/>
      <c r="U17" s="167"/>
      <c r="V17" s="171">
        <v>9</v>
      </c>
      <c r="W17" s="172"/>
      <c r="X17" s="172"/>
      <c r="Y17" s="172"/>
      <c r="Z17" s="173"/>
      <c r="AA17" s="171">
        <v>12</v>
      </c>
      <c r="AB17" s="172"/>
      <c r="AC17" s="172"/>
      <c r="AD17" s="172"/>
      <c r="AE17" s="184"/>
      <c r="AF17" s="19"/>
      <c r="AG17" s="19"/>
      <c r="AH17" s="161" t="str">
        <f>A17</f>
        <v>SEA</v>
      </c>
      <c r="AI17" s="185">
        <f>IF(B18&gt;F18,1,0)+IF(G18&gt;K18,1,0)+IF(L18&gt;P18,1,0)+IF(Q18&gt;U18,1,0)+IF(V18&gt;Z18,1,0)+IF(AA18&gt;AE18,1,0)</f>
        <v>2</v>
      </c>
      <c r="AJ17" s="183">
        <f>IF(F18&gt;B18,1,0)+IF(K18&gt;G18,1,0)+IF(P18&gt;L18,1,0)+IF(U18&gt;Q18,1,0)+IF(Z18&gt;V18,1,0)+IF(AE18&gt;AA18,1,0)</f>
        <v>2</v>
      </c>
      <c r="AK17" s="180">
        <f>SUM(AI17/(AI17+AJ17))</f>
        <v>0.5</v>
      </c>
      <c r="AL17" s="183">
        <f>RANK(AK17,$AK$5:$AK$28,0)</f>
        <v>3</v>
      </c>
      <c r="AM17" s="183">
        <f>SUM(B18+G18+L18+Q18+V18+AA18)</f>
        <v>6</v>
      </c>
      <c r="AN17" s="183">
        <f>SUM(F18+K18+P18+U18+Z18+AE18)</f>
        <v>4</v>
      </c>
      <c r="AO17" s="180">
        <f>SUM(AM17/(AM17+AN17))</f>
        <v>0.6</v>
      </c>
      <c r="AP17" s="183">
        <f>RANK(AO17,$AO$5:$AO$28,0)</f>
        <v>3</v>
      </c>
      <c r="AQ17" s="183">
        <f>SUM(C18+C19+C20+H18+H19+H20+M18+M19+M20+R18+R19+R20+W18+W19+W20+AB18+AB19+AB20)</f>
        <v>132</v>
      </c>
      <c r="AR17" s="183">
        <f>SUM(E18+E19+E20+J18+J19+J20+O18+O19+O20+T18+T19+T20+Y18+Y19+Y20+AD18+AD19+AD20)</f>
        <v>129</v>
      </c>
      <c r="AS17" s="180">
        <f>SUM(AQ17/(AQ17+AR17))</f>
        <v>0.50574712643678166</v>
      </c>
      <c r="AT17" s="183">
        <f>RANK(AS17,$AS$5:$AS$28,0)</f>
        <v>3</v>
      </c>
      <c r="AU17" s="180">
        <f>RANK(AK17,$AK$5:$AK$28,1)+AO17</f>
        <v>3.6</v>
      </c>
      <c r="AV17" s="180">
        <f>RANK(AU17,$AU$5:$AU$28,1)+AS17</f>
        <v>4.5057471264367814</v>
      </c>
      <c r="AW17" s="181" t="str">
        <f>$AH$17</f>
        <v>SEA</v>
      </c>
      <c r="AX17" s="182">
        <f>RANK(AV17,$AV$5:$AV$28)</f>
        <v>3</v>
      </c>
    </row>
    <row r="18" spans="1:50" ht="21.95" customHeight="1" x14ac:dyDescent="0.15">
      <c r="A18" s="119"/>
      <c r="B18" s="190">
        <f>IF(C18&gt;E18,1,0)+IF(C19&gt;E19,1,0)+IF(C20&gt;E20,1,0)</f>
        <v>0</v>
      </c>
      <c r="C18" s="29">
        <f>T6</f>
        <v>0</v>
      </c>
      <c r="D18" s="30" t="s">
        <v>34</v>
      </c>
      <c r="E18" s="29">
        <f>R6</f>
        <v>0</v>
      </c>
      <c r="F18" s="139">
        <f>IF(E18&gt;C18,1,0)+IF(E19&gt;C19,1,0)+IF(E20&gt;C20,1,0)</f>
        <v>0</v>
      </c>
      <c r="G18" s="177">
        <f>IF(H18&gt;J18,1,0)+IF(H19&gt;J19,1,0)+IF(H20&gt;J20,1,0)</f>
        <v>2</v>
      </c>
      <c r="H18" s="27">
        <f>T10</f>
        <v>15</v>
      </c>
      <c r="I18" s="28" t="s">
        <v>34</v>
      </c>
      <c r="J18" s="27">
        <f>R10</f>
        <v>11</v>
      </c>
      <c r="K18" s="177">
        <f>IF(J18&gt;H18,1,0)+IF(J19&gt;H19,1,0)+IF(J20&gt;H20,1,0)</f>
        <v>0</v>
      </c>
      <c r="L18" s="177">
        <f>IF(M18&gt;O18,1,0)+IF(M19&gt;O19,1,0)+IF(M20&gt;O20,1,0)</f>
        <v>1</v>
      </c>
      <c r="M18" s="27">
        <f>T14</f>
        <v>6</v>
      </c>
      <c r="N18" s="28" t="s">
        <v>34</v>
      </c>
      <c r="O18" s="27">
        <f>R14</f>
        <v>15</v>
      </c>
      <c r="P18" s="177">
        <f>IF(O18&gt;M18,1,0)+IF(O19&gt;M19,1,0)+IF(O20&gt;M20,1,0)</f>
        <v>2</v>
      </c>
      <c r="Q18" s="133">
        <f>IF(R18&gt;T18,1,0)+IF(R19&gt;T19,1,0)+IF(R20&gt;T20,1,0)</f>
        <v>0</v>
      </c>
      <c r="R18" s="25"/>
      <c r="S18" s="26" t="s">
        <v>34</v>
      </c>
      <c r="T18" s="25"/>
      <c r="U18" s="133">
        <f>IF(T18&gt;R18,1,0)+IF(T19&gt;R19,1,0)+IF(T20&gt;R20,1,0)</f>
        <v>0</v>
      </c>
      <c r="V18" s="136">
        <f>IF(W18&gt;Y18,1,0)+IF(W19&gt;Y19,1,0)+IF(W20&gt;Y20,1,0)</f>
        <v>1</v>
      </c>
      <c r="W18" s="20">
        <v>16</v>
      </c>
      <c r="X18" s="21" t="s">
        <v>34</v>
      </c>
      <c r="Y18" s="20">
        <v>14</v>
      </c>
      <c r="Z18" s="136">
        <f>IF(Y18&gt;W18,1,0)+IF(Y19&gt;W19,1,0)+IF(Y20&gt;W20,1,0)</f>
        <v>2</v>
      </c>
      <c r="AA18" s="136">
        <f>IF(AB18&gt;AD18,1,0)+IF(AB19&gt;AD19,1,0)+IF(AB20&gt;AD20,1,0)</f>
        <v>2</v>
      </c>
      <c r="AB18" s="20">
        <v>15</v>
      </c>
      <c r="AC18" s="21" t="s">
        <v>34</v>
      </c>
      <c r="AD18" s="20">
        <v>9</v>
      </c>
      <c r="AE18" s="158">
        <f>IF(AD18&gt;AB18,1,0)+IF(AD19&gt;AB19,1,0)+IF(AD20&gt;AB20,1,0)</f>
        <v>0</v>
      </c>
      <c r="AF18" s="22"/>
      <c r="AG18" s="22"/>
      <c r="AH18" s="119"/>
      <c r="AI18" s="156"/>
      <c r="AJ18" s="152"/>
      <c r="AK18" s="143"/>
      <c r="AL18" s="152"/>
      <c r="AM18" s="152"/>
      <c r="AN18" s="152"/>
      <c r="AO18" s="143"/>
      <c r="AP18" s="152"/>
      <c r="AQ18" s="152"/>
      <c r="AR18" s="152"/>
      <c r="AS18" s="143"/>
      <c r="AT18" s="152"/>
      <c r="AU18" s="143"/>
      <c r="AV18" s="143"/>
      <c r="AW18" s="146"/>
      <c r="AX18" s="149"/>
    </row>
    <row r="19" spans="1:50" ht="21.95" customHeight="1" x14ac:dyDescent="0.15">
      <c r="A19" s="119"/>
      <c r="B19" s="191"/>
      <c r="C19" s="29">
        <f>T7</f>
        <v>0</v>
      </c>
      <c r="D19" s="30" t="s">
        <v>34</v>
      </c>
      <c r="E19" s="29">
        <f>R7</f>
        <v>0</v>
      </c>
      <c r="F19" s="140"/>
      <c r="G19" s="178"/>
      <c r="H19" s="27">
        <f>T11</f>
        <v>15</v>
      </c>
      <c r="I19" s="28" t="s">
        <v>34</v>
      </c>
      <c r="J19" s="27">
        <f>R11</f>
        <v>9</v>
      </c>
      <c r="K19" s="178"/>
      <c r="L19" s="178"/>
      <c r="M19" s="27">
        <f>T15</f>
        <v>15</v>
      </c>
      <c r="N19" s="28" t="s">
        <v>34</v>
      </c>
      <c r="O19" s="27">
        <f>R15</f>
        <v>12</v>
      </c>
      <c r="P19" s="178"/>
      <c r="Q19" s="134"/>
      <c r="R19" s="25"/>
      <c r="S19" s="26" t="s">
        <v>34</v>
      </c>
      <c r="T19" s="25"/>
      <c r="U19" s="134"/>
      <c r="V19" s="137"/>
      <c r="W19" s="20">
        <v>9</v>
      </c>
      <c r="X19" s="21" t="s">
        <v>34</v>
      </c>
      <c r="Y19" s="20">
        <v>15</v>
      </c>
      <c r="Z19" s="137"/>
      <c r="AA19" s="137"/>
      <c r="AB19" s="20">
        <v>15</v>
      </c>
      <c r="AC19" s="21" t="s">
        <v>34</v>
      </c>
      <c r="AD19" s="20">
        <v>13</v>
      </c>
      <c r="AE19" s="159"/>
      <c r="AF19" s="22"/>
      <c r="AG19" s="22"/>
      <c r="AH19" s="119"/>
      <c r="AI19" s="156"/>
      <c r="AJ19" s="152"/>
      <c r="AK19" s="143"/>
      <c r="AL19" s="152"/>
      <c r="AM19" s="152"/>
      <c r="AN19" s="152"/>
      <c r="AO19" s="143"/>
      <c r="AP19" s="152"/>
      <c r="AQ19" s="152"/>
      <c r="AR19" s="152"/>
      <c r="AS19" s="143"/>
      <c r="AT19" s="152"/>
      <c r="AU19" s="143"/>
      <c r="AV19" s="143"/>
      <c r="AW19" s="146"/>
      <c r="AX19" s="149"/>
    </row>
    <row r="20" spans="1:50" ht="21.95" customHeight="1" x14ac:dyDescent="0.15">
      <c r="A20" s="120"/>
      <c r="B20" s="192"/>
      <c r="C20" s="29">
        <f>T8</f>
        <v>0</v>
      </c>
      <c r="D20" s="30" t="s">
        <v>34</v>
      </c>
      <c r="E20" s="29">
        <f>R8</f>
        <v>0</v>
      </c>
      <c r="F20" s="141"/>
      <c r="G20" s="179"/>
      <c r="H20" s="27">
        <f>T12</f>
        <v>0</v>
      </c>
      <c r="I20" s="28" t="s">
        <v>34</v>
      </c>
      <c r="J20" s="27">
        <f>R12</f>
        <v>0</v>
      </c>
      <c r="K20" s="179"/>
      <c r="L20" s="179"/>
      <c r="M20" s="27">
        <f>T16</f>
        <v>14</v>
      </c>
      <c r="N20" s="28" t="s">
        <v>34</v>
      </c>
      <c r="O20" s="27">
        <f>R16</f>
        <v>16</v>
      </c>
      <c r="P20" s="179"/>
      <c r="Q20" s="135"/>
      <c r="R20" s="25"/>
      <c r="S20" s="26" t="s">
        <v>34</v>
      </c>
      <c r="T20" s="25"/>
      <c r="U20" s="135"/>
      <c r="V20" s="138"/>
      <c r="W20" s="20">
        <v>12</v>
      </c>
      <c r="X20" s="21" t="s">
        <v>34</v>
      </c>
      <c r="Y20" s="20">
        <v>15</v>
      </c>
      <c r="Z20" s="138"/>
      <c r="AA20" s="138"/>
      <c r="AB20" s="20"/>
      <c r="AC20" s="21" t="s">
        <v>34</v>
      </c>
      <c r="AD20" s="20"/>
      <c r="AE20" s="160"/>
      <c r="AF20" s="22"/>
      <c r="AG20" s="22"/>
      <c r="AH20" s="120"/>
      <c r="AI20" s="157"/>
      <c r="AJ20" s="153"/>
      <c r="AK20" s="144"/>
      <c r="AL20" s="153"/>
      <c r="AM20" s="153"/>
      <c r="AN20" s="153"/>
      <c r="AO20" s="144"/>
      <c r="AP20" s="153"/>
      <c r="AQ20" s="153"/>
      <c r="AR20" s="153"/>
      <c r="AS20" s="144"/>
      <c r="AT20" s="153"/>
      <c r="AU20" s="144"/>
      <c r="AV20" s="144"/>
      <c r="AW20" s="147"/>
      <c r="AX20" s="150"/>
    </row>
    <row r="21" spans="1:50" ht="21.95" customHeight="1" x14ac:dyDescent="0.15">
      <c r="A21" s="161" t="str">
        <f>V3</f>
        <v>HOP Famiry</v>
      </c>
      <c r="B21" s="162">
        <f>V5</f>
        <v>4</v>
      </c>
      <c r="C21" s="163"/>
      <c r="D21" s="163"/>
      <c r="E21" s="163"/>
      <c r="F21" s="164"/>
      <c r="G21" s="186">
        <f>V9</f>
        <v>2</v>
      </c>
      <c r="H21" s="163"/>
      <c r="I21" s="163"/>
      <c r="J21" s="163"/>
      <c r="K21" s="164"/>
      <c r="L21" s="186">
        <f>V13</f>
        <v>11</v>
      </c>
      <c r="M21" s="163"/>
      <c r="N21" s="163"/>
      <c r="O21" s="163"/>
      <c r="P21" s="164"/>
      <c r="Q21" s="186">
        <f>V17</f>
        <v>9</v>
      </c>
      <c r="R21" s="163"/>
      <c r="S21" s="163"/>
      <c r="T21" s="163"/>
      <c r="U21" s="164"/>
      <c r="V21" s="165"/>
      <c r="W21" s="166"/>
      <c r="X21" s="166"/>
      <c r="Y21" s="166"/>
      <c r="Z21" s="167"/>
      <c r="AA21" s="168">
        <v>0</v>
      </c>
      <c r="AB21" s="169"/>
      <c r="AC21" s="169"/>
      <c r="AD21" s="169"/>
      <c r="AE21" s="193"/>
      <c r="AF21" s="19"/>
      <c r="AG21" s="19"/>
      <c r="AH21" s="161" t="str">
        <f>A21</f>
        <v>HOP Famiry</v>
      </c>
      <c r="AI21" s="185">
        <f>IF(B22&gt;F22,1,0)+IF(G22&gt;K22,1,0)+IF(L22&gt;P22,1,0)+IF(Q22&gt;U22,1,0)+IF(V22&gt;Z22,1,0)+IF(AA22&gt;AE22,1,0)</f>
        <v>3</v>
      </c>
      <c r="AJ21" s="183">
        <f>IF(F22&gt;B22,1,0)+IF(K22&gt;G22,1,0)+IF(P22&gt;L22,1,0)+IF(U22&gt;Q22,1,0)+IF(Z22&gt;V22,1,0)+IF(AE22&gt;AA22,1,0)</f>
        <v>1</v>
      </c>
      <c r="AK21" s="180">
        <f>SUM(AI21/(AI21+AJ21))</f>
        <v>0.75</v>
      </c>
      <c r="AL21" s="183">
        <f>RANK(AK21,$AK$5:$AK$28,0)</f>
        <v>2</v>
      </c>
      <c r="AM21" s="183">
        <f>SUM(B22+G22+L22+Q22+V22+AA22)</f>
        <v>6</v>
      </c>
      <c r="AN21" s="183">
        <f>SUM(F22+K22+P22+U22+Z22+AE22)</f>
        <v>3</v>
      </c>
      <c r="AO21" s="180">
        <f>SUM(AM21/(AM21+AN21))</f>
        <v>0.66666666666666663</v>
      </c>
      <c r="AP21" s="183">
        <f>RANK(AO21,$AO$5:$AO$28,0)</f>
        <v>2</v>
      </c>
      <c r="AQ21" s="183">
        <f>SUM(C22+C23+C24+H22+H23+H24+M22+M23+M24+R22+R23+R24+W22+W23+W24+AB22+AB23+AB24)</f>
        <v>137</v>
      </c>
      <c r="AR21" s="183">
        <f>SUM(E22+E23+E24+J22+J23+J24+O22+O23+O24+T22+T23+T24+Y22+Y23+Y24+AD22+AD23+AD24)</f>
        <v>123</v>
      </c>
      <c r="AS21" s="180">
        <f>SUM(AQ21/(AQ21+AR21))</f>
        <v>0.52692307692307694</v>
      </c>
      <c r="AT21" s="183">
        <f>RANK(AS21,$AS$5:$AS$28,0)</f>
        <v>2</v>
      </c>
      <c r="AU21" s="180">
        <f>RANK(AK21,$AK$5:$AK$28,1)+AO21</f>
        <v>5.666666666666667</v>
      </c>
      <c r="AV21" s="180">
        <f>RANK(AU21,$AU$5:$AU$28,1)+AS21</f>
        <v>5.5269230769230768</v>
      </c>
      <c r="AW21" s="181" t="str">
        <f>$AH$21</f>
        <v>HOP Famiry</v>
      </c>
      <c r="AX21" s="182">
        <f>RANK(AV21,$AV$5:$AV$28)</f>
        <v>2</v>
      </c>
    </row>
    <row r="22" spans="1:50" ht="21.95" customHeight="1" x14ac:dyDescent="0.15">
      <c r="A22" s="119"/>
      <c r="B22" s="174">
        <f>IF(C22&gt;E22,1,0)+IF(C23&gt;E23,1,0)+IF(C24&gt;E24,1,0)</f>
        <v>2</v>
      </c>
      <c r="C22" s="27">
        <f>Y6</f>
        <v>16</v>
      </c>
      <c r="D22" s="28" t="s">
        <v>34</v>
      </c>
      <c r="E22" s="27">
        <f>W6</f>
        <v>14</v>
      </c>
      <c r="F22" s="177">
        <f>IF(E22&gt;C22,1,0)+IF(E23&gt;C23,1,0)+IF(E24&gt;C24,1,0)</f>
        <v>0</v>
      </c>
      <c r="G22" s="177">
        <f>IF(H22&gt;J22,1,0)+IF(H23&gt;J23,1,0)+IF(H24&gt;J24,1,0)</f>
        <v>2</v>
      </c>
      <c r="H22" s="27">
        <f>Y10</f>
        <v>17</v>
      </c>
      <c r="I22" s="28" t="s">
        <v>34</v>
      </c>
      <c r="J22" s="27">
        <f>W10</f>
        <v>15</v>
      </c>
      <c r="K22" s="177">
        <f>IF(J22&gt;H22,1,0)+IF(J23&gt;H23,1,0)+IF(J24&gt;H24,1,0)</f>
        <v>0</v>
      </c>
      <c r="L22" s="177">
        <f>IF(M22&gt;O22,1,0)+IF(M23&gt;O23,1,0)+IF(M24&gt;O24,1,0)</f>
        <v>0</v>
      </c>
      <c r="M22" s="27">
        <f>Y14</f>
        <v>15</v>
      </c>
      <c r="N22" s="28" t="s">
        <v>34</v>
      </c>
      <c r="O22" s="27">
        <f>W14</f>
        <v>17</v>
      </c>
      <c r="P22" s="177">
        <f>IF(O22&gt;M22,1,0)+IF(O23&gt;M23,1,0)+IF(O24&gt;M24,1,0)</f>
        <v>2</v>
      </c>
      <c r="Q22" s="177">
        <f>IF(R22&gt;T22,1,0)+IF(R23&gt;T23,1,0)+IF(R24&gt;T24,1,0)</f>
        <v>2</v>
      </c>
      <c r="R22" s="27">
        <f>Y18</f>
        <v>14</v>
      </c>
      <c r="S22" s="28" t="s">
        <v>34</v>
      </c>
      <c r="T22" s="27">
        <f>W18</f>
        <v>16</v>
      </c>
      <c r="U22" s="177">
        <f>IF(T22&gt;R22,1,0)+IF(T23&gt;R23,1,0)+IF(T24&gt;R24,1,0)</f>
        <v>1</v>
      </c>
      <c r="V22" s="133">
        <f>IF(W22&gt;Y22,1,0)+IF(W23&gt;Y23,1,0)+IF(W24&gt;Y24,1,0)</f>
        <v>0</v>
      </c>
      <c r="W22" s="25"/>
      <c r="X22" s="26" t="s">
        <v>34</v>
      </c>
      <c r="Y22" s="25"/>
      <c r="Z22" s="133">
        <f>IF(Y22&gt;W22,1,0)+IF(Y23&gt;W23,1,0)+IF(Y24&gt;W24,1,0)</f>
        <v>0</v>
      </c>
      <c r="AA22" s="139">
        <f>IF(AB22&gt;AD22,1,0)+IF(AB23&gt;AD23,1,0)+IF(AB24&gt;AD24,1,0)</f>
        <v>0</v>
      </c>
      <c r="AB22" s="29"/>
      <c r="AC22" s="30" t="s">
        <v>34</v>
      </c>
      <c r="AD22" s="29"/>
      <c r="AE22" s="194">
        <f>IF(AD22&gt;AB22,1,0)+IF(AD23&gt;AB23,1,0)+IF(AD24&gt;AB24,1,0)</f>
        <v>0</v>
      </c>
      <c r="AF22" s="22"/>
      <c r="AG22" s="22"/>
      <c r="AH22" s="119"/>
      <c r="AI22" s="156"/>
      <c r="AJ22" s="152"/>
      <c r="AK22" s="143"/>
      <c r="AL22" s="152"/>
      <c r="AM22" s="152"/>
      <c r="AN22" s="152"/>
      <c r="AO22" s="143"/>
      <c r="AP22" s="152"/>
      <c r="AQ22" s="152"/>
      <c r="AR22" s="152"/>
      <c r="AS22" s="143"/>
      <c r="AT22" s="152"/>
      <c r="AU22" s="143"/>
      <c r="AV22" s="143"/>
      <c r="AW22" s="146"/>
      <c r="AX22" s="149"/>
    </row>
    <row r="23" spans="1:50" ht="21.95" customHeight="1" x14ac:dyDescent="0.15">
      <c r="A23" s="119"/>
      <c r="B23" s="175"/>
      <c r="C23" s="27">
        <f>Y7</f>
        <v>15</v>
      </c>
      <c r="D23" s="28" t="s">
        <v>34</v>
      </c>
      <c r="E23" s="27">
        <f>W7</f>
        <v>10</v>
      </c>
      <c r="F23" s="178"/>
      <c r="G23" s="178"/>
      <c r="H23" s="27">
        <f>Y11</f>
        <v>17</v>
      </c>
      <c r="I23" s="28" t="s">
        <v>34</v>
      </c>
      <c r="J23" s="27">
        <f>W11</f>
        <v>15</v>
      </c>
      <c r="K23" s="178"/>
      <c r="L23" s="178"/>
      <c r="M23" s="27">
        <f>Y15</f>
        <v>13</v>
      </c>
      <c r="N23" s="28" t="s">
        <v>34</v>
      </c>
      <c r="O23" s="27">
        <f>W15</f>
        <v>15</v>
      </c>
      <c r="P23" s="178"/>
      <c r="Q23" s="178"/>
      <c r="R23" s="27">
        <f>Y19</f>
        <v>15</v>
      </c>
      <c r="S23" s="28" t="s">
        <v>34</v>
      </c>
      <c r="T23" s="27">
        <f>W19</f>
        <v>9</v>
      </c>
      <c r="U23" s="178"/>
      <c r="V23" s="134"/>
      <c r="W23" s="25"/>
      <c r="X23" s="26" t="s">
        <v>34</v>
      </c>
      <c r="Y23" s="25"/>
      <c r="Z23" s="134"/>
      <c r="AA23" s="140"/>
      <c r="AB23" s="29"/>
      <c r="AC23" s="30" t="s">
        <v>34</v>
      </c>
      <c r="AD23" s="29"/>
      <c r="AE23" s="195"/>
      <c r="AF23" s="22"/>
      <c r="AG23" s="22"/>
      <c r="AH23" s="119"/>
      <c r="AI23" s="156"/>
      <c r="AJ23" s="152"/>
      <c r="AK23" s="143"/>
      <c r="AL23" s="152"/>
      <c r="AM23" s="152"/>
      <c r="AN23" s="152"/>
      <c r="AO23" s="143"/>
      <c r="AP23" s="152"/>
      <c r="AQ23" s="152"/>
      <c r="AR23" s="152"/>
      <c r="AS23" s="143"/>
      <c r="AT23" s="152"/>
      <c r="AU23" s="143"/>
      <c r="AV23" s="143"/>
      <c r="AW23" s="146"/>
      <c r="AX23" s="149"/>
    </row>
    <row r="24" spans="1:50" ht="21.95" customHeight="1" x14ac:dyDescent="0.15">
      <c r="A24" s="120"/>
      <c r="B24" s="176"/>
      <c r="C24" s="27">
        <f>Y8</f>
        <v>0</v>
      </c>
      <c r="D24" s="28" t="s">
        <v>34</v>
      </c>
      <c r="E24" s="27">
        <f>W8</f>
        <v>0</v>
      </c>
      <c r="F24" s="179"/>
      <c r="G24" s="179"/>
      <c r="H24" s="27">
        <f>Y12</f>
        <v>0</v>
      </c>
      <c r="I24" s="28" t="s">
        <v>34</v>
      </c>
      <c r="J24" s="27">
        <f>W12</f>
        <v>0</v>
      </c>
      <c r="K24" s="179"/>
      <c r="L24" s="179"/>
      <c r="M24" s="27">
        <f>Y16</f>
        <v>0</v>
      </c>
      <c r="N24" s="28" t="s">
        <v>34</v>
      </c>
      <c r="O24" s="27">
        <f>W16</f>
        <v>0</v>
      </c>
      <c r="P24" s="179"/>
      <c r="Q24" s="179"/>
      <c r="R24" s="27">
        <f>Y20</f>
        <v>15</v>
      </c>
      <c r="S24" s="28" t="s">
        <v>34</v>
      </c>
      <c r="T24" s="27">
        <f>W20</f>
        <v>12</v>
      </c>
      <c r="U24" s="179"/>
      <c r="V24" s="135"/>
      <c r="W24" s="25"/>
      <c r="X24" s="26" t="s">
        <v>34</v>
      </c>
      <c r="Y24" s="25"/>
      <c r="Z24" s="135"/>
      <c r="AA24" s="141"/>
      <c r="AB24" s="29"/>
      <c r="AC24" s="30" t="s">
        <v>34</v>
      </c>
      <c r="AD24" s="29"/>
      <c r="AE24" s="196"/>
      <c r="AF24" s="22"/>
      <c r="AG24" s="22"/>
      <c r="AH24" s="120"/>
      <c r="AI24" s="157"/>
      <c r="AJ24" s="153"/>
      <c r="AK24" s="144"/>
      <c r="AL24" s="153"/>
      <c r="AM24" s="153"/>
      <c r="AN24" s="153"/>
      <c r="AO24" s="144"/>
      <c r="AP24" s="153"/>
      <c r="AQ24" s="153"/>
      <c r="AR24" s="153"/>
      <c r="AS24" s="144"/>
      <c r="AT24" s="153"/>
      <c r="AU24" s="144"/>
      <c r="AV24" s="144"/>
      <c r="AW24" s="147"/>
      <c r="AX24" s="150"/>
    </row>
    <row r="25" spans="1:50" ht="21.95" customHeight="1" x14ac:dyDescent="0.15">
      <c r="A25" s="161" t="str">
        <f>AA3</f>
        <v>クレッシェンド　マイルド</v>
      </c>
      <c r="B25" s="162">
        <f>AA5</f>
        <v>1</v>
      </c>
      <c r="C25" s="163"/>
      <c r="D25" s="163"/>
      <c r="E25" s="163"/>
      <c r="F25" s="164"/>
      <c r="G25" s="186">
        <f>AA9</f>
        <v>8</v>
      </c>
      <c r="H25" s="163"/>
      <c r="I25" s="163"/>
      <c r="J25" s="163"/>
      <c r="K25" s="164"/>
      <c r="L25" s="186">
        <f>AA13</f>
        <v>5</v>
      </c>
      <c r="M25" s="163"/>
      <c r="N25" s="163"/>
      <c r="O25" s="163"/>
      <c r="P25" s="164"/>
      <c r="Q25" s="186">
        <f>AA17</f>
        <v>12</v>
      </c>
      <c r="R25" s="163"/>
      <c r="S25" s="163"/>
      <c r="T25" s="163"/>
      <c r="U25" s="164"/>
      <c r="V25" s="186">
        <f>AA21</f>
        <v>0</v>
      </c>
      <c r="W25" s="163"/>
      <c r="X25" s="163"/>
      <c r="Y25" s="163"/>
      <c r="Z25" s="164"/>
      <c r="AA25" s="165"/>
      <c r="AB25" s="166"/>
      <c r="AC25" s="166"/>
      <c r="AD25" s="166"/>
      <c r="AE25" s="209"/>
      <c r="AF25" s="19"/>
      <c r="AG25" s="19"/>
      <c r="AH25" s="161" t="str">
        <f>A25</f>
        <v>クレッシェンド　マイルド</v>
      </c>
      <c r="AI25" s="185">
        <f>IF(B26&gt;F26,1,0)+IF(G26&gt;K26,1,0)+IF(L26&gt;P26,1,0)+IF(Q26&gt;U26,1,0)+IF(V26&gt;Z26,1,0)+IF(AA26&gt;AE26,1,0)</f>
        <v>0</v>
      </c>
      <c r="AJ25" s="183">
        <f>IF(F26&gt;B26,1,0)+IF(K26&gt;G26,1,0)+IF(P26&gt;L26,1,0)+IF(U26&gt;Q26,1,0)+IF(Z26&gt;V26,1,0)+IF(AE26&gt;AA26,1,0)</f>
        <v>4</v>
      </c>
      <c r="AK25" s="180">
        <f>SUM(AI25/(AI25+AJ25))</f>
        <v>0</v>
      </c>
      <c r="AL25" s="183">
        <f>RANK(AK25,$AK$5:$AK$28,0)</f>
        <v>6</v>
      </c>
      <c r="AM25" s="183">
        <f>SUM(B26+G26+L26+Q26+V26+AA26)</f>
        <v>2</v>
      </c>
      <c r="AN25" s="183">
        <f>SUM(F26+K26+P26+U26+Z26+AE26)</f>
        <v>8</v>
      </c>
      <c r="AO25" s="180">
        <f>SUM(AM25/(AM25+AN25))</f>
        <v>0.2</v>
      </c>
      <c r="AP25" s="183">
        <f>RANK(AO25,$AO$5:$AO$28,0)</f>
        <v>6</v>
      </c>
      <c r="AQ25" s="183">
        <f>SUM(C26+C27+C28+H26+H27+H28+M26+M27+M28+R26+R27+R28+W26+W27+W28+AB26+AB27+AB28)</f>
        <v>118</v>
      </c>
      <c r="AR25" s="183">
        <f>SUM(E26+E27+E28+J26+J27+J28+O26+O27+O28+T26+T27+T28+Y26+Y27+Y28+AD26+AD27+AD28)</f>
        <v>142</v>
      </c>
      <c r="AS25" s="180">
        <f>SUM(AQ25/(AQ25+AR25))</f>
        <v>0.45384615384615384</v>
      </c>
      <c r="AT25" s="183">
        <f>RANK(AS25,$AS$5:$AS$28,0)</f>
        <v>6</v>
      </c>
      <c r="AU25" s="180">
        <f>RANK(AK25,$AK$5:$AK$28,1)+AO25</f>
        <v>1.2</v>
      </c>
      <c r="AV25" s="180">
        <f>RANK(AU25,$AU$5:$AU$28,1)+AS25</f>
        <v>1.4538461538461538</v>
      </c>
      <c r="AW25" s="181" t="str">
        <f>$AH$25</f>
        <v>クレッシェンド　マイルド</v>
      </c>
      <c r="AX25" s="182">
        <f>RANK(AV25,$AV$5:$AV$28)</f>
        <v>6</v>
      </c>
    </row>
    <row r="26" spans="1:50" ht="21.95" customHeight="1" x14ac:dyDescent="0.15">
      <c r="A26" s="119"/>
      <c r="B26" s="174">
        <f>IF(C26&gt;E26,1,0)+IF(C27&gt;E27,1,0)+IF(C28&gt;E28,1,0)</f>
        <v>1</v>
      </c>
      <c r="C26" s="27">
        <f>AD6</f>
        <v>16</v>
      </c>
      <c r="D26" s="28" t="s">
        <v>34</v>
      </c>
      <c r="E26" s="27">
        <f>AB6</f>
        <v>14</v>
      </c>
      <c r="F26" s="177">
        <f>IF(E26&gt;C26,1,0)+IF(E27&gt;C27,1,0)+IF(E28&gt;C28,1,0)</f>
        <v>2</v>
      </c>
      <c r="G26" s="177">
        <f>IF(H26&gt;J26,1,0)+IF(H27&gt;J27,1,0)+IF(H28&gt;J28,1,0)</f>
        <v>1</v>
      </c>
      <c r="H26" s="27">
        <f>AD10</f>
        <v>12</v>
      </c>
      <c r="I26" s="28" t="s">
        <v>34</v>
      </c>
      <c r="J26" s="27">
        <f>AB10</f>
        <v>15</v>
      </c>
      <c r="K26" s="177">
        <f>IF(J26&gt;H26,1,0)+IF(J27&gt;H27,1,0)+IF(J28&gt;H28,1,0)</f>
        <v>2</v>
      </c>
      <c r="L26" s="177">
        <f>IF(M26&gt;O26,1,0)+IF(M27&gt;O27,1,0)+IF(M28&gt;O28,1,0)</f>
        <v>0</v>
      </c>
      <c r="M26" s="27">
        <f>AD14</f>
        <v>6</v>
      </c>
      <c r="N26" s="28" t="s">
        <v>34</v>
      </c>
      <c r="O26" s="27">
        <f>AB14</f>
        <v>15</v>
      </c>
      <c r="P26" s="177">
        <f>IF(O26&gt;M26,1,0)+IF(O27&gt;M27,1,0)+IF(O28&gt;M28,1,0)</f>
        <v>2</v>
      </c>
      <c r="Q26" s="177">
        <f>IF(R26&gt;T26,1,0)+IF(R27&gt;T27,1,0)+IF(R28&gt;T28,1,0)</f>
        <v>0</v>
      </c>
      <c r="R26" s="27">
        <f>AD18</f>
        <v>9</v>
      </c>
      <c r="S26" s="28" t="s">
        <v>34</v>
      </c>
      <c r="T26" s="27">
        <f>AB18</f>
        <v>15</v>
      </c>
      <c r="U26" s="177">
        <f>IF(T26&gt;R26,1,0)+IF(T27&gt;R27,1,0)+IF(T28&gt;R28,1,0)</f>
        <v>2</v>
      </c>
      <c r="V26" s="177">
        <f>IF(W26&gt;Y26,1,0)+IF(W27&gt;Y27,1,0)+IF(W28&gt;Y28,1,0)</f>
        <v>0</v>
      </c>
      <c r="W26" s="27">
        <f>AD22</f>
        <v>0</v>
      </c>
      <c r="X26" s="28" t="s">
        <v>34</v>
      </c>
      <c r="Y26" s="27">
        <f>AB22</f>
        <v>0</v>
      </c>
      <c r="Z26" s="177">
        <f>IF(Y26&gt;W26,1,0)+IF(Y27&gt;W27,1,0)+IF(Y28&gt;W28,1,0)</f>
        <v>0</v>
      </c>
      <c r="AA26" s="133">
        <f>IF(AB26&gt;AD26,1,0)+IF(AB27&gt;AD27,1,0)+IF(AB28&gt;AD28,1,0)</f>
        <v>0</v>
      </c>
      <c r="AB26" s="25"/>
      <c r="AC26" s="26" t="s">
        <v>34</v>
      </c>
      <c r="AD26" s="25"/>
      <c r="AE26" s="200">
        <f>IF(AD26&gt;AB26,1,0)+IF(AD27&gt;AB27,1,0)+IF(AD28&gt;AB28,1,0)</f>
        <v>0</v>
      </c>
      <c r="AF26" s="22"/>
      <c r="AG26" s="22"/>
      <c r="AH26" s="119"/>
      <c r="AI26" s="156"/>
      <c r="AJ26" s="152"/>
      <c r="AK26" s="143"/>
      <c r="AL26" s="152"/>
      <c r="AM26" s="152"/>
      <c r="AN26" s="152"/>
      <c r="AO26" s="143"/>
      <c r="AP26" s="152"/>
      <c r="AQ26" s="152"/>
      <c r="AR26" s="152"/>
      <c r="AS26" s="143"/>
      <c r="AT26" s="152"/>
      <c r="AU26" s="143"/>
      <c r="AV26" s="143"/>
      <c r="AW26" s="146"/>
      <c r="AX26" s="149"/>
    </row>
    <row r="27" spans="1:50" ht="21.95" customHeight="1" x14ac:dyDescent="0.15">
      <c r="A27" s="119"/>
      <c r="B27" s="175"/>
      <c r="C27" s="27">
        <f>AD7</f>
        <v>11</v>
      </c>
      <c r="D27" s="28" t="s">
        <v>34</v>
      </c>
      <c r="E27" s="27">
        <f>AB7</f>
        <v>15</v>
      </c>
      <c r="F27" s="178"/>
      <c r="G27" s="178"/>
      <c r="H27" s="27">
        <f>AD11</f>
        <v>15</v>
      </c>
      <c r="I27" s="28" t="s">
        <v>34</v>
      </c>
      <c r="J27" s="27">
        <f>AB11</f>
        <v>8</v>
      </c>
      <c r="K27" s="178"/>
      <c r="L27" s="178"/>
      <c r="M27" s="27">
        <f>AD15</f>
        <v>13</v>
      </c>
      <c r="N27" s="28" t="s">
        <v>34</v>
      </c>
      <c r="O27" s="27">
        <f>AB15</f>
        <v>15</v>
      </c>
      <c r="P27" s="178"/>
      <c r="Q27" s="178"/>
      <c r="R27" s="27">
        <f>AD19</f>
        <v>13</v>
      </c>
      <c r="S27" s="28" t="s">
        <v>34</v>
      </c>
      <c r="T27" s="27">
        <f>AB19</f>
        <v>15</v>
      </c>
      <c r="U27" s="178"/>
      <c r="V27" s="178"/>
      <c r="W27" s="27">
        <f>AD23</f>
        <v>0</v>
      </c>
      <c r="X27" s="28" t="s">
        <v>34</v>
      </c>
      <c r="Y27" s="27">
        <f>AB23</f>
        <v>0</v>
      </c>
      <c r="Z27" s="178"/>
      <c r="AA27" s="134"/>
      <c r="AB27" s="25"/>
      <c r="AC27" s="26" t="s">
        <v>34</v>
      </c>
      <c r="AD27" s="25"/>
      <c r="AE27" s="201"/>
      <c r="AF27" s="22"/>
      <c r="AG27" s="22"/>
      <c r="AH27" s="119"/>
      <c r="AI27" s="156"/>
      <c r="AJ27" s="152"/>
      <c r="AK27" s="143"/>
      <c r="AL27" s="152"/>
      <c r="AM27" s="152"/>
      <c r="AN27" s="152"/>
      <c r="AO27" s="143"/>
      <c r="AP27" s="152"/>
      <c r="AQ27" s="152"/>
      <c r="AR27" s="152"/>
      <c r="AS27" s="143"/>
      <c r="AT27" s="152"/>
      <c r="AU27" s="143"/>
      <c r="AV27" s="143"/>
      <c r="AW27" s="146"/>
      <c r="AX27" s="149"/>
    </row>
    <row r="28" spans="1:50" ht="21.95" customHeight="1" thickBot="1" x14ac:dyDescent="0.2">
      <c r="A28" s="203"/>
      <c r="B28" s="204"/>
      <c r="C28" s="31">
        <f>AD8</f>
        <v>11</v>
      </c>
      <c r="D28" s="32" t="s">
        <v>34</v>
      </c>
      <c r="E28" s="31">
        <f>AB8</f>
        <v>15</v>
      </c>
      <c r="F28" s="205"/>
      <c r="G28" s="205"/>
      <c r="H28" s="31">
        <f>AD12</f>
        <v>12</v>
      </c>
      <c r="I28" s="32" t="s">
        <v>34</v>
      </c>
      <c r="J28" s="31">
        <f>AB12</f>
        <v>15</v>
      </c>
      <c r="K28" s="205"/>
      <c r="L28" s="205"/>
      <c r="M28" s="31">
        <f>AD16</f>
        <v>0</v>
      </c>
      <c r="N28" s="32" t="s">
        <v>34</v>
      </c>
      <c r="O28" s="31">
        <f>AB16</f>
        <v>0</v>
      </c>
      <c r="P28" s="205"/>
      <c r="Q28" s="205"/>
      <c r="R28" s="31">
        <f>AD20</f>
        <v>0</v>
      </c>
      <c r="S28" s="32" t="s">
        <v>34</v>
      </c>
      <c r="T28" s="31">
        <f>AB20</f>
        <v>0</v>
      </c>
      <c r="U28" s="205"/>
      <c r="V28" s="205"/>
      <c r="W28" s="31">
        <f>AD24</f>
        <v>0</v>
      </c>
      <c r="X28" s="32" t="s">
        <v>34</v>
      </c>
      <c r="Y28" s="31">
        <f>AB24</f>
        <v>0</v>
      </c>
      <c r="Z28" s="205"/>
      <c r="AA28" s="199"/>
      <c r="AB28" s="33"/>
      <c r="AC28" s="34" t="s">
        <v>34</v>
      </c>
      <c r="AD28" s="33"/>
      <c r="AE28" s="202"/>
      <c r="AF28" s="23"/>
      <c r="AG28" s="24"/>
      <c r="AH28" s="203"/>
      <c r="AI28" s="210"/>
      <c r="AJ28" s="198"/>
      <c r="AK28" s="197"/>
      <c r="AL28" s="198"/>
      <c r="AM28" s="198"/>
      <c r="AN28" s="198"/>
      <c r="AO28" s="197"/>
      <c r="AP28" s="198"/>
      <c r="AQ28" s="198"/>
      <c r="AR28" s="198"/>
      <c r="AS28" s="197"/>
      <c r="AT28" s="198"/>
      <c r="AU28" s="197"/>
      <c r="AV28" s="197"/>
      <c r="AW28" s="207"/>
      <c r="AX28" s="208"/>
    </row>
    <row r="29" spans="1:50" ht="24.95" customHeight="1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H29" s="206">
        <f>A29</f>
        <v>0</v>
      </c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</row>
  </sheetData>
  <sheetProtection sheet="1" objects="1" scenarios="1"/>
  <mergeCells count="240">
    <mergeCell ref="A29:AE29"/>
    <mergeCell ref="AH29:AX29"/>
    <mergeCell ref="L26:L28"/>
    <mergeCell ref="P26:P28"/>
    <mergeCell ref="Q26:Q28"/>
    <mergeCell ref="U26:U28"/>
    <mergeCell ref="V26:V28"/>
    <mergeCell ref="Z26:Z28"/>
    <mergeCell ref="AS25:AS28"/>
    <mergeCell ref="AT25:AT28"/>
    <mergeCell ref="AU25:AU28"/>
    <mergeCell ref="AV25:AV28"/>
    <mergeCell ref="AW25:AW28"/>
    <mergeCell ref="AX25:AX28"/>
    <mergeCell ref="AM25:AM28"/>
    <mergeCell ref="AN25:AN28"/>
    <mergeCell ref="AO25:AO28"/>
    <mergeCell ref="AP25:AP28"/>
    <mergeCell ref="AQ25:AQ28"/>
    <mergeCell ref="AR25:AR28"/>
    <mergeCell ref="AA25:AE25"/>
    <mergeCell ref="AH25:AH28"/>
    <mergeCell ref="AI25:AI28"/>
    <mergeCell ref="AJ25:AJ28"/>
    <mergeCell ref="A25:A28"/>
    <mergeCell ref="B25:F25"/>
    <mergeCell ref="G25:K25"/>
    <mergeCell ref="L25:P25"/>
    <mergeCell ref="Q25:U25"/>
    <mergeCell ref="V25:Z25"/>
    <mergeCell ref="B26:B28"/>
    <mergeCell ref="F26:F28"/>
    <mergeCell ref="G26:G28"/>
    <mergeCell ref="K26:K28"/>
    <mergeCell ref="AA21:AE21"/>
    <mergeCell ref="AH21:AH24"/>
    <mergeCell ref="AI21:AI24"/>
    <mergeCell ref="AJ21:AJ24"/>
    <mergeCell ref="AK21:AK24"/>
    <mergeCell ref="AL21:AL24"/>
    <mergeCell ref="AA22:AA24"/>
    <mergeCell ref="AE22:AE24"/>
    <mergeCell ref="AK25:AK28"/>
    <mergeCell ref="AL25:AL28"/>
    <mergeCell ref="AA26:AA28"/>
    <mergeCell ref="AE26:AE28"/>
    <mergeCell ref="AV21:AV24"/>
    <mergeCell ref="AW21:AW24"/>
    <mergeCell ref="AX21:AX24"/>
    <mergeCell ref="AM21:AM24"/>
    <mergeCell ref="AN21:AN24"/>
    <mergeCell ref="AO21:AO24"/>
    <mergeCell ref="AP21:AP24"/>
    <mergeCell ref="AQ21:AQ24"/>
    <mergeCell ref="AR21:AR24"/>
    <mergeCell ref="AS21:AS24"/>
    <mergeCell ref="AT21:AT24"/>
    <mergeCell ref="AU21:AU24"/>
    <mergeCell ref="AA17:AE17"/>
    <mergeCell ref="AH17:AH20"/>
    <mergeCell ref="AI17:AI20"/>
    <mergeCell ref="AJ17:AJ20"/>
    <mergeCell ref="AK17:AK20"/>
    <mergeCell ref="AL17:AL20"/>
    <mergeCell ref="AA18:AA20"/>
    <mergeCell ref="AE18:AE20"/>
    <mergeCell ref="A21:A24"/>
    <mergeCell ref="B21:F21"/>
    <mergeCell ref="G21:K21"/>
    <mergeCell ref="L21:P21"/>
    <mergeCell ref="Q21:U21"/>
    <mergeCell ref="V21:Z21"/>
    <mergeCell ref="B22:B24"/>
    <mergeCell ref="F22:F24"/>
    <mergeCell ref="G22:G24"/>
    <mergeCell ref="K22:K24"/>
    <mergeCell ref="L22:L24"/>
    <mergeCell ref="P22:P24"/>
    <mergeCell ref="Q22:Q24"/>
    <mergeCell ref="U22:U24"/>
    <mergeCell ref="V22:V24"/>
    <mergeCell ref="Z22:Z24"/>
    <mergeCell ref="AV17:AV20"/>
    <mergeCell ref="AW17:AW20"/>
    <mergeCell ref="AX17:AX20"/>
    <mergeCell ref="AM17:AM20"/>
    <mergeCell ref="AN17:AN20"/>
    <mergeCell ref="AO17:AO20"/>
    <mergeCell ref="AP17:AP20"/>
    <mergeCell ref="AQ17:AQ20"/>
    <mergeCell ref="AR17:AR20"/>
    <mergeCell ref="AS17:AS20"/>
    <mergeCell ref="AT17:AT20"/>
    <mergeCell ref="AU17:AU20"/>
    <mergeCell ref="AA13:AE13"/>
    <mergeCell ref="AH13:AH16"/>
    <mergeCell ref="AI13:AI16"/>
    <mergeCell ref="AJ13:AJ16"/>
    <mergeCell ref="AK13:AK16"/>
    <mergeCell ref="AL13:AL16"/>
    <mergeCell ref="AA14:AA16"/>
    <mergeCell ref="AE14:AE16"/>
    <mergeCell ref="A17:A20"/>
    <mergeCell ref="B17:F17"/>
    <mergeCell ref="G17:K17"/>
    <mergeCell ref="L17:P17"/>
    <mergeCell ref="Q17:U17"/>
    <mergeCell ref="V17:Z17"/>
    <mergeCell ref="B18:B20"/>
    <mergeCell ref="F18:F20"/>
    <mergeCell ref="G18:G20"/>
    <mergeCell ref="K18:K20"/>
    <mergeCell ref="L18:L20"/>
    <mergeCell ref="P18:P20"/>
    <mergeCell ref="Q18:Q20"/>
    <mergeCell ref="U18:U20"/>
    <mergeCell ref="V18:V20"/>
    <mergeCell ref="Z18:Z20"/>
    <mergeCell ref="AV13:AV16"/>
    <mergeCell ref="AW13:AW16"/>
    <mergeCell ref="AX13:AX16"/>
    <mergeCell ref="AM13:AM16"/>
    <mergeCell ref="AN13:AN16"/>
    <mergeCell ref="AO13:AO16"/>
    <mergeCell ref="AP13:AP16"/>
    <mergeCell ref="AQ13:AQ16"/>
    <mergeCell ref="AR13:AR16"/>
    <mergeCell ref="AS13:AS16"/>
    <mergeCell ref="AT13:AT16"/>
    <mergeCell ref="AU13:AU16"/>
    <mergeCell ref="AA9:AE9"/>
    <mergeCell ref="AH9:AH12"/>
    <mergeCell ref="AI9:AI12"/>
    <mergeCell ref="AJ9:AJ12"/>
    <mergeCell ref="AK9:AK12"/>
    <mergeCell ref="AL9:AL12"/>
    <mergeCell ref="AA10:AA12"/>
    <mergeCell ref="AE10:AE12"/>
    <mergeCell ref="A13:A16"/>
    <mergeCell ref="B13:F13"/>
    <mergeCell ref="G13:K13"/>
    <mergeCell ref="L13:P13"/>
    <mergeCell ref="Q13:U13"/>
    <mergeCell ref="V13:Z13"/>
    <mergeCell ref="B14:B16"/>
    <mergeCell ref="F14:F16"/>
    <mergeCell ref="G14:G16"/>
    <mergeCell ref="K14:K16"/>
    <mergeCell ref="L14:L16"/>
    <mergeCell ref="P14:P16"/>
    <mergeCell ref="Q14:Q16"/>
    <mergeCell ref="U14:U16"/>
    <mergeCell ref="V14:V16"/>
    <mergeCell ref="Z14:Z16"/>
    <mergeCell ref="AV9:AV12"/>
    <mergeCell ref="AW9:AW12"/>
    <mergeCell ref="AX9:AX12"/>
    <mergeCell ref="AM9:AM12"/>
    <mergeCell ref="AN9:AN12"/>
    <mergeCell ref="AO9:AO12"/>
    <mergeCell ref="AP9:AP12"/>
    <mergeCell ref="AQ9:AQ12"/>
    <mergeCell ref="AR9:AR12"/>
    <mergeCell ref="AS9:AS12"/>
    <mergeCell ref="AT9:AT12"/>
    <mergeCell ref="AU9:AU12"/>
    <mergeCell ref="AA5:AE5"/>
    <mergeCell ref="AH5:AH8"/>
    <mergeCell ref="AI5:AI8"/>
    <mergeCell ref="AJ5:AJ8"/>
    <mergeCell ref="AK5:AK8"/>
    <mergeCell ref="AL5:AL8"/>
    <mergeCell ref="AA6:AA8"/>
    <mergeCell ref="AE6:AE8"/>
    <mergeCell ref="A9:A12"/>
    <mergeCell ref="B9:F9"/>
    <mergeCell ref="G9:K9"/>
    <mergeCell ref="L9:P9"/>
    <mergeCell ref="Q9:U9"/>
    <mergeCell ref="V9:Z9"/>
    <mergeCell ref="B10:B12"/>
    <mergeCell ref="F10:F12"/>
    <mergeCell ref="G10:G12"/>
    <mergeCell ref="K10:K12"/>
    <mergeCell ref="L10:L12"/>
    <mergeCell ref="P10:P12"/>
    <mergeCell ref="Q10:Q12"/>
    <mergeCell ref="U10:U12"/>
    <mergeCell ref="V10:V12"/>
    <mergeCell ref="Z10:Z12"/>
    <mergeCell ref="AV5:AV8"/>
    <mergeCell ref="AW5:AW8"/>
    <mergeCell ref="AX5:AX8"/>
    <mergeCell ref="AM5:AM8"/>
    <mergeCell ref="AN5:AN8"/>
    <mergeCell ref="AO5:AO8"/>
    <mergeCell ref="AP5:AP8"/>
    <mergeCell ref="AQ5:AQ8"/>
    <mergeCell ref="AR5:AR8"/>
    <mergeCell ref="AS5:AS8"/>
    <mergeCell ref="AT5:AT8"/>
    <mergeCell ref="AU5:AU8"/>
    <mergeCell ref="A5:A8"/>
    <mergeCell ref="B5:F5"/>
    <mergeCell ref="G5:K5"/>
    <mergeCell ref="L5:P5"/>
    <mergeCell ref="Q5:U5"/>
    <mergeCell ref="V5:Z5"/>
    <mergeCell ref="B6:B8"/>
    <mergeCell ref="F6:F8"/>
    <mergeCell ref="G6:G8"/>
    <mergeCell ref="K6:K8"/>
    <mergeCell ref="L6:L8"/>
    <mergeCell ref="P6:P8"/>
    <mergeCell ref="Q6:Q8"/>
    <mergeCell ref="U6:U8"/>
    <mergeCell ref="V6:V8"/>
    <mergeCell ref="Z6:Z8"/>
    <mergeCell ref="A1:AE1"/>
    <mergeCell ref="AH1:AX1"/>
    <mergeCell ref="A2:AE2"/>
    <mergeCell ref="AH2:AX2"/>
    <mergeCell ref="A3:A4"/>
    <mergeCell ref="B3:F4"/>
    <mergeCell ref="G3:K4"/>
    <mergeCell ref="L3:P4"/>
    <mergeCell ref="Q3:U4"/>
    <mergeCell ref="V3:Z4"/>
    <mergeCell ref="AQ3:AS3"/>
    <mergeCell ref="AT3:AT4"/>
    <mergeCell ref="AU3:AU4"/>
    <mergeCell ref="AV3:AV4"/>
    <mergeCell ref="AW3:AW4"/>
    <mergeCell ref="AX3:AX4"/>
    <mergeCell ref="AA3:AE4"/>
    <mergeCell ref="AH3:AH4"/>
    <mergeCell ref="AI3:AK3"/>
    <mergeCell ref="AL3:AL4"/>
    <mergeCell ref="AM3:AO3"/>
    <mergeCell ref="AP3:AP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X29"/>
  <sheetViews>
    <sheetView topLeftCell="K4" zoomScale="70" zoomScaleNormal="70" workbookViewId="0">
      <selection activeCell="AG21" sqref="AG21"/>
    </sheetView>
  </sheetViews>
  <sheetFormatPr defaultRowHeight="13.5" x14ac:dyDescent="0.15"/>
  <cols>
    <col min="1" max="1" width="15.625" style="14" customWidth="1"/>
    <col min="2" max="32" width="3.875" style="14" customWidth="1"/>
    <col min="33" max="33" width="3.75" style="14" customWidth="1"/>
    <col min="34" max="34" width="15.625" style="14" customWidth="1"/>
    <col min="35" max="36" width="5.625" style="14" customWidth="1"/>
    <col min="37" max="38" width="8.625" style="14" customWidth="1"/>
    <col min="39" max="40" width="5.625" style="14" customWidth="1"/>
    <col min="41" max="42" width="8.625" style="14" customWidth="1"/>
    <col min="43" max="44" width="5.625" style="14" customWidth="1"/>
    <col min="45" max="45" width="9.625" style="14" customWidth="1"/>
    <col min="46" max="48" width="8.625" style="14" customWidth="1"/>
    <col min="49" max="49" width="15.75" style="14" customWidth="1"/>
    <col min="50" max="50" width="9.625" style="14" customWidth="1"/>
    <col min="51" max="16384" width="9" style="14"/>
  </cols>
  <sheetData>
    <row r="1" spans="1:50" ht="24.95" customHeight="1" x14ac:dyDescent="0.2">
      <c r="A1" s="90" t="s">
        <v>66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H1" s="90" t="str">
        <f>A1</f>
        <v>トリム18歳の部</v>
      </c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</row>
    <row r="2" spans="1:50" ht="24.95" customHeight="1" thickBot="1" x14ac:dyDescent="0.25">
      <c r="A2" s="91" t="s">
        <v>75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15"/>
      <c r="AG2" s="15"/>
      <c r="AH2" s="91" t="str">
        <f>A2</f>
        <v>　Ｃグループ</v>
      </c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1:50" ht="24.95" customHeight="1" x14ac:dyDescent="0.15">
      <c r="A3" s="92" t="s">
        <v>76</v>
      </c>
      <c r="B3" s="94" t="s">
        <v>77</v>
      </c>
      <c r="C3" s="95"/>
      <c r="D3" s="95"/>
      <c r="E3" s="95"/>
      <c r="F3" s="96"/>
      <c r="G3" s="100" t="s">
        <v>78</v>
      </c>
      <c r="H3" s="95"/>
      <c r="I3" s="95"/>
      <c r="J3" s="95"/>
      <c r="K3" s="96"/>
      <c r="L3" s="100" t="s">
        <v>79</v>
      </c>
      <c r="M3" s="95"/>
      <c r="N3" s="95"/>
      <c r="O3" s="95"/>
      <c r="P3" s="96"/>
      <c r="Q3" s="100" t="s">
        <v>80</v>
      </c>
      <c r="R3" s="95"/>
      <c r="S3" s="95"/>
      <c r="T3" s="95"/>
      <c r="U3" s="96"/>
      <c r="V3" s="100" t="s">
        <v>81</v>
      </c>
      <c r="W3" s="95"/>
      <c r="X3" s="95"/>
      <c r="Y3" s="95"/>
      <c r="Z3" s="96"/>
      <c r="AA3" s="100" t="s">
        <v>82</v>
      </c>
      <c r="AB3" s="95"/>
      <c r="AC3" s="95"/>
      <c r="AD3" s="95"/>
      <c r="AE3" s="113"/>
      <c r="AF3" s="16"/>
      <c r="AG3" s="16"/>
      <c r="AH3" s="115"/>
      <c r="AI3" s="117" t="s">
        <v>12</v>
      </c>
      <c r="AJ3" s="103"/>
      <c r="AK3" s="104"/>
      <c r="AL3" s="105" t="s">
        <v>13</v>
      </c>
      <c r="AM3" s="102" t="s">
        <v>14</v>
      </c>
      <c r="AN3" s="103"/>
      <c r="AO3" s="104"/>
      <c r="AP3" s="105" t="s">
        <v>13</v>
      </c>
      <c r="AQ3" s="102" t="s">
        <v>15</v>
      </c>
      <c r="AR3" s="103"/>
      <c r="AS3" s="104"/>
      <c r="AT3" s="105" t="s">
        <v>16</v>
      </c>
      <c r="AU3" s="107" t="s">
        <v>17</v>
      </c>
      <c r="AV3" s="107" t="s">
        <v>18</v>
      </c>
      <c r="AW3" s="109" t="s">
        <v>19</v>
      </c>
      <c r="AX3" s="111" t="s">
        <v>20</v>
      </c>
    </row>
    <row r="4" spans="1:50" ht="24.95" customHeight="1" thickBot="1" x14ac:dyDescent="0.2">
      <c r="A4" s="93"/>
      <c r="B4" s="97"/>
      <c r="C4" s="98"/>
      <c r="D4" s="98"/>
      <c r="E4" s="98"/>
      <c r="F4" s="99"/>
      <c r="G4" s="101"/>
      <c r="H4" s="98"/>
      <c r="I4" s="98"/>
      <c r="J4" s="98"/>
      <c r="K4" s="99"/>
      <c r="L4" s="101"/>
      <c r="M4" s="98"/>
      <c r="N4" s="98"/>
      <c r="O4" s="98"/>
      <c r="P4" s="99"/>
      <c r="Q4" s="101"/>
      <c r="R4" s="98"/>
      <c r="S4" s="98"/>
      <c r="T4" s="98"/>
      <c r="U4" s="99"/>
      <c r="V4" s="101"/>
      <c r="W4" s="98"/>
      <c r="X4" s="98"/>
      <c r="Y4" s="98"/>
      <c r="Z4" s="99"/>
      <c r="AA4" s="101"/>
      <c r="AB4" s="98"/>
      <c r="AC4" s="98"/>
      <c r="AD4" s="98"/>
      <c r="AE4" s="114"/>
      <c r="AF4" s="16"/>
      <c r="AG4" s="16"/>
      <c r="AH4" s="116"/>
      <c r="AI4" s="17" t="s">
        <v>21</v>
      </c>
      <c r="AJ4" s="18" t="s">
        <v>22</v>
      </c>
      <c r="AK4" s="18" t="s">
        <v>23</v>
      </c>
      <c r="AL4" s="106"/>
      <c r="AM4" s="17" t="s">
        <v>21</v>
      </c>
      <c r="AN4" s="18" t="s">
        <v>22</v>
      </c>
      <c r="AO4" s="18" t="s">
        <v>24</v>
      </c>
      <c r="AP4" s="106"/>
      <c r="AQ4" s="17" t="s">
        <v>21</v>
      </c>
      <c r="AR4" s="18" t="s">
        <v>22</v>
      </c>
      <c r="AS4" s="18" t="s">
        <v>25</v>
      </c>
      <c r="AT4" s="106"/>
      <c r="AU4" s="108"/>
      <c r="AV4" s="108"/>
      <c r="AW4" s="110"/>
      <c r="AX4" s="112"/>
    </row>
    <row r="5" spans="1:50" ht="21.95" customHeight="1" x14ac:dyDescent="0.15">
      <c r="A5" s="118" t="str">
        <f>B3</f>
        <v>QQQ太</v>
      </c>
      <c r="B5" s="121"/>
      <c r="C5" s="122"/>
      <c r="D5" s="122"/>
      <c r="E5" s="122"/>
      <c r="F5" s="123"/>
      <c r="G5" s="124">
        <v>10</v>
      </c>
      <c r="H5" s="125"/>
      <c r="I5" s="125"/>
      <c r="J5" s="125"/>
      <c r="K5" s="126"/>
      <c r="L5" s="124">
        <v>7</v>
      </c>
      <c r="M5" s="125"/>
      <c r="N5" s="125"/>
      <c r="O5" s="125"/>
      <c r="P5" s="126"/>
      <c r="Q5" s="127">
        <v>0</v>
      </c>
      <c r="R5" s="128"/>
      <c r="S5" s="128"/>
      <c r="T5" s="128"/>
      <c r="U5" s="129"/>
      <c r="V5" s="124">
        <v>4</v>
      </c>
      <c r="W5" s="125"/>
      <c r="X5" s="125"/>
      <c r="Y5" s="125"/>
      <c r="Z5" s="126"/>
      <c r="AA5" s="124">
        <v>1</v>
      </c>
      <c r="AB5" s="125"/>
      <c r="AC5" s="125"/>
      <c r="AD5" s="125"/>
      <c r="AE5" s="154"/>
      <c r="AF5" s="19"/>
      <c r="AG5" s="19"/>
      <c r="AH5" s="118" t="str">
        <f>A5</f>
        <v>QQQ太</v>
      </c>
      <c r="AI5" s="155">
        <f>IF(B6&gt;F6,1,0)+IF(G6&gt;K6,1,0)+IF(L6&gt;P6,1,0)+IF(Q6&gt;U6,1,0)+IF(V6&gt;Z6,1,0)+IF(AA6&gt;AE6,1,0)</f>
        <v>3</v>
      </c>
      <c r="AJ5" s="151">
        <f>IF(F6&gt;B6,1,0)+IF(K6&gt;G6,1,0)+IF(P6&gt;L6,1,0)+IF(U6&gt;Q6,1,0)+IF(Z6&gt;V6,1,0)+IF(AE6&gt;AA6,1,0)</f>
        <v>1</v>
      </c>
      <c r="AK5" s="142">
        <f>SUM(AI5/(AI5+AJ5))</f>
        <v>0.75</v>
      </c>
      <c r="AL5" s="151">
        <f>RANK(AK5,$AK$5:$AK$28,0)</f>
        <v>2</v>
      </c>
      <c r="AM5" s="151">
        <f>SUM(B6+G6+L6+Q6+V6+AA6)</f>
        <v>7</v>
      </c>
      <c r="AN5" s="151">
        <f>SUM(F6+K6+P6+U6+Z6+AE6)</f>
        <v>4</v>
      </c>
      <c r="AO5" s="142">
        <f>SUM(AM5/(AM5+AN5))</f>
        <v>0.63636363636363635</v>
      </c>
      <c r="AP5" s="151">
        <f>RANK(AO5,$AO$5:$AO$28,0)</f>
        <v>3</v>
      </c>
      <c r="AQ5" s="151">
        <f>SUM(C6+C7+C8+H6+H7+H8+M6+M7+M8+R6+R7+R8+W6+W7+W8+AB6+AB7+AB8)</f>
        <v>156</v>
      </c>
      <c r="AR5" s="151">
        <f>SUM(E6+E7+E8+J6+J7+J8+O6+O7+O8+T6+T7+T8+Y6+Y7+Y8+AD6+AD7+AD8)</f>
        <v>135</v>
      </c>
      <c r="AS5" s="142">
        <f>SUM(AQ5/(AQ5+AR5))</f>
        <v>0.53608247422680411</v>
      </c>
      <c r="AT5" s="151">
        <f>RANK(AS5,$AS$5:$AS$28,0)</f>
        <v>3</v>
      </c>
      <c r="AU5" s="142">
        <f>RANK(AK5,$AK$5:$AK$28,1)+AO5</f>
        <v>4.6363636363636367</v>
      </c>
      <c r="AV5" s="142">
        <f>RANK(AU5,$AU$5:$AU$28,1)+AS5</f>
        <v>4.536082474226804</v>
      </c>
      <c r="AW5" s="145" t="str">
        <f>$AH$5</f>
        <v>QQQ太</v>
      </c>
      <c r="AX5" s="148">
        <f>RANK(AV5,$AV$5:$AV$28)</f>
        <v>3</v>
      </c>
    </row>
    <row r="6" spans="1:50" ht="21.95" customHeight="1" x14ac:dyDescent="0.15">
      <c r="A6" s="119"/>
      <c r="B6" s="130">
        <f>IF(C6&gt;E6,1,0)+IF(C7&gt;E7,1,0)+IF(C8&gt;E8,1,0)</f>
        <v>0</v>
      </c>
      <c r="C6" s="25"/>
      <c r="D6" s="26" t="s">
        <v>26</v>
      </c>
      <c r="E6" s="25"/>
      <c r="F6" s="133">
        <f>IF(E6&gt;C6,1,0)+IF(E7&gt;C7,1,0)+IF(E8&gt;C8,1,0)</f>
        <v>0</v>
      </c>
      <c r="G6" s="136">
        <f>IF(H6&gt;J6,1,0)+IF(H7&gt;J7,1,0)+IF(H8&gt;J8,1,0)</f>
        <v>1</v>
      </c>
      <c r="H6" s="20">
        <v>15</v>
      </c>
      <c r="I6" s="21" t="s">
        <v>27</v>
      </c>
      <c r="J6" s="20">
        <v>10</v>
      </c>
      <c r="K6" s="136">
        <f>IF(J6&gt;H6,1,0)+IF(J7&gt;H7,1,0)+IF(J8&gt;H8,1,0)</f>
        <v>2</v>
      </c>
      <c r="L6" s="136">
        <f>IF(M6&gt;O6,1,0)+IF(M7&gt;O7,1,0)+IF(M8&gt;O8,1,0)</f>
        <v>2</v>
      </c>
      <c r="M6" s="20">
        <v>15</v>
      </c>
      <c r="N6" s="21" t="s">
        <v>26</v>
      </c>
      <c r="O6" s="20">
        <v>10</v>
      </c>
      <c r="P6" s="136">
        <f>IF(O6&gt;M6,1,0)+IF(O7&gt;M7,1,0)+IF(O8&gt;M8,1,0)</f>
        <v>1</v>
      </c>
      <c r="Q6" s="139">
        <f>IF(R6&gt;T6,1,0)+IF(R7&gt;T7,1,0)+IF(R8&gt;T8,1,0)</f>
        <v>0</v>
      </c>
      <c r="R6" s="29"/>
      <c r="S6" s="30" t="s">
        <v>28</v>
      </c>
      <c r="T6" s="29"/>
      <c r="U6" s="139">
        <f>IF(T6&gt;R6,1,0)+IF(T7&gt;R7,1,0)+IF(T8&gt;R8,1,0)</f>
        <v>0</v>
      </c>
      <c r="V6" s="136">
        <f>IF(W6&gt;Y6,1,0)+IF(W7&gt;Y7,1,0)+IF(W8&gt;Y8,1,0)</f>
        <v>2</v>
      </c>
      <c r="W6" s="20">
        <v>15</v>
      </c>
      <c r="X6" s="21" t="s">
        <v>29</v>
      </c>
      <c r="Y6" s="20">
        <v>12</v>
      </c>
      <c r="Z6" s="136">
        <f>IF(Y6&gt;W6,1,0)+IF(Y7&gt;W7,1,0)+IF(Y8&gt;W8,1,0)</f>
        <v>1</v>
      </c>
      <c r="AA6" s="136">
        <f>IF(AB6&gt;AD6,1,0)+IF(AB7&gt;AD7,1,0)+IF(AB8&gt;AD8,1,0)</f>
        <v>2</v>
      </c>
      <c r="AB6" s="20">
        <v>15</v>
      </c>
      <c r="AC6" s="21" t="s">
        <v>30</v>
      </c>
      <c r="AD6" s="20">
        <v>11</v>
      </c>
      <c r="AE6" s="158">
        <f>IF(AD6&gt;AB6,1,0)+IF(AD7&gt;AB7,1,0)+IF(AD8&gt;AB8,1,0)</f>
        <v>0</v>
      </c>
      <c r="AF6" s="22"/>
      <c r="AG6" s="22"/>
      <c r="AH6" s="119"/>
      <c r="AI6" s="156"/>
      <c r="AJ6" s="152"/>
      <c r="AK6" s="143"/>
      <c r="AL6" s="152"/>
      <c r="AM6" s="152"/>
      <c r="AN6" s="152"/>
      <c r="AO6" s="143"/>
      <c r="AP6" s="152"/>
      <c r="AQ6" s="152"/>
      <c r="AR6" s="152"/>
      <c r="AS6" s="143"/>
      <c r="AT6" s="152"/>
      <c r="AU6" s="143"/>
      <c r="AV6" s="143"/>
      <c r="AW6" s="146"/>
      <c r="AX6" s="149"/>
    </row>
    <row r="7" spans="1:50" ht="21.95" customHeight="1" x14ac:dyDescent="0.15">
      <c r="A7" s="119"/>
      <c r="B7" s="131"/>
      <c r="C7" s="25"/>
      <c r="D7" s="26" t="s">
        <v>30</v>
      </c>
      <c r="E7" s="25"/>
      <c r="F7" s="134"/>
      <c r="G7" s="137"/>
      <c r="H7" s="20">
        <v>11</v>
      </c>
      <c r="I7" s="21" t="s">
        <v>30</v>
      </c>
      <c r="J7" s="20">
        <v>15</v>
      </c>
      <c r="K7" s="137"/>
      <c r="L7" s="137"/>
      <c r="M7" s="20">
        <v>16</v>
      </c>
      <c r="N7" s="21" t="s">
        <v>27</v>
      </c>
      <c r="O7" s="20">
        <v>17</v>
      </c>
      <c r="P7" s="137"/>
      <c r="Q7" s="140"/>
      <c r="R7" s="29"/>
      <c r="S7" s="30" t="s">
        <v>31</v>
      </c>
      <c r="T7" s="29"/>
      <c r="U7" s="140"/>
      <c r="V7" s="137"/>
      <c r="W7" s="20">
        <v>16</v>
      </c>
      <c r="X7" s="21" t="s">
        <v>28</v>
      </c>
      <c r="Y7" s="20">
        <v>17</v>
      </c>
      <c r="Z7" s="137"/>
      <c r="AA7" s="137"/>
      <c r="AB7" s="20">
        <v>15</v>
      </c>
      <c r="AC7" s="21" t="s">
        <v>30</v>
      </c>
      <c r="AD7" s="20">
        <v>6</v>
      </c>
      <c r="AE7" s="159"/>
      <c r="AF7" s="22"/>
      <c r="AG7" s="22"/>
      <c r="AH7" s="119"/>
      <c r="AI7" s="156"/>
      <c r="AJ7" s="152"/>
      <c r="AK7" s="143"/>
      <c r="AL7" s="152"/>
      <c r="AM7" s="152"/>
      <c r="AN7" s="152"/>
      <c r="AO7" s="143"/>
      <c r="AP7" s="152"/>
      <c r="AQ7" s="152"/>
      <c r="AR7" s="152"/>
      <c r="AS7" s="143"/>
      <c r="AT7" s="152"/>
      <c r="AU7" s="143"/>
      <c r="AV7" s="143"/>
      <c r="AW7" s="146"/>
      <c r="AX7" s="149"/>
    </row>
    <row r="8" spans="1:50" ht="21.95" customHeight="1" x14ac:dyDescent="0.15">
      <c r="A8" s="120"/>
      <c r="B8" s="132"/>
      <c r="C8" s="25"/>
      <c r="D8" s="26" t="s">
        <v>30</v>
      </c>
      <c r="E8" s="25"/>
      <c r="F8" s="135"/>
      <c r="G8" s="138"/>
      <c r="H8" s="20">
        <v>8</v>
      </c>
      <c r="I8" s="21" t="s">
        <v>30</v>
      </c>
      <c r="J8" s="20">
        <v>15</v>
      </c>
      <c r="K8" s="138"/>
      <c r="L8" s="138"/>
      <c r="M8" s="20">
        <v>15</v>
      </c>
      <c r="N8" s="21" t="s">
        <v>30</v>
      </c>
      <c r="O8" s="20">
        <v>9</v>
      </c>
      <c r="P8" s="138"/>
      <c r="Q8" s="141"/>
      <c r="R8" s="29"/>
      <c r="S8" s="30" t="s">
        <v>30</v>
      </c>
      <c r="T8" s="29"/>
      <c r="U8" s="141"/>
      <c r="V8" s="138"/>
      <c r="W8" s="20">
        <v>15</v>
      </c>
      <c r="X8" s="21" t="s">
        <v>32</v>
      </c>
      <c r="Y8" s="20">
        <v>13</v>
      </c>
      <c r="Z8" s="138"/>
      <c r="AA8" s="138"/>
      <c r="AB8" s="20"/>
      <c r="AC8" s="21" t="s">
        <v>33</v>
      </c>
      <c r="AD8" s="20"/>
      <c r="AE8" s="160"/>
      <c r="AF8" s="22"/>
      <c r="AG8" s="22"/>
      <c r="AH8" s="120"/>
      <c r="AI8" s="157"/>
      <c r="AJ8" s="153"/>
      <c r="AK8" s="144"/>
      <c r="AL8" s="153"/>
      <c r="AM8" s="153"/>
      <c r="AN8" s="153"/>
      <c r="AO8" s="144"/>
      <c r="AP8" s="153"/>
      <c r="AQ8" s="153"/>
      <c r="AR8" s="153"/>
      <c r="AS8" s="144"/>
      <c r="AT8" s="153"/>
      <c r="AU8" s="144"/>
      <c r="AV8" s="144"/>
      <c r="AW8" s="147"/>
      <c r="AX8" s="150"/>
    </row>
    <row r="9" spans="1:50" ht="21.95" customHeight="1" x14ac:dyDescent="0.15">
      <c r="A9" s="161" t="str">
        <f>G3</f>
        <v>HOP AOKEN</v>
      </c>
      <c r="B9" s="162">
        <f>G5</f>
        <v>10</v>
      </c>
      <c r="C9" s="163"/>
      <c r="D9" s="163"/>
      <c r="E9" s="163"/>
      <c r="F9" s="164"/>
      <c r="G9" s="165"/>
      <c r="H9" s="166"/>
      <c r="I9" s="166"/>
      <c r="J9" s="166"/>
      <c r="K9" s="167"/>
      <c r="L9" s="168">
        <v>0</v>
      </c>
      <c r="M9" s="169"/>
      <c r="N9" s="169"/>
      <c r="O9" s="169"/>
      <c r="P9" s="170"/>
      <c r="Q9" s="171">
        <v>6</v>
      </c>
      <c r="R9" s="172"/>
      <c r="S9" s="172"/>
      <c r="T9" s="172"/>
      <c r="U9" s="173"/>
      <c r="V9" s="171">
        <v>2</v>
      </c>
      <c r="W9" s="172"/>
      <c r="X9" s="172"/>
      <c r="Y9" s="172"/>
      <c r="Z9" s="173"/>
      <c r="AA9" s="171">
        <v>8</v>
      </c>
      <c r="AB9" s="172"/>
      <c r="AC9" s="172"/>
      <c r="AD9" s="172"/>
      <c r="AE9" s="184"/>
      <c r="AF9" s="19"/>
      <c r="AG9" s="19"/>
      <c r="AH9" s="161" t="str">
        <f>A9</f>
        <v>HOP AOKEN</v>
      </c>
      <c r="AI9" s="185">
        <f>IF(B10&gt;F10,1,0)+IF(G10&gt;K10,1,0)+IF(L10&gt;P10,1,0)+IF(Q10&gt;U10,1,0)+IF(V10&gt;Z10,1,0)+IF(AA10&gt;AE10,1,0)</f>
        <v>4</v>
      </c>
      <c r="AJ9" s="183">
        <f>IF(F10&gt;B10,1,0)+IF(K10&gt;G10,1,0)+IF(P10&gt;L10,1,0)+IF(U10&gt;Q10,1,0)+IF(Z10&gt;V10,1,0)+IF(AE10&gt;AA10,1,0)</f>
        <v>0</v>
      </c>
      <c r="AK9" s="180">
        <f>SUM(AI9/(AI9+AJ9))</f>
        <v>1</v>
      </c>
      <c r="AL9" s="183">
        <f>RANK(AK9,$AK$5:$AK$28,0)</f>
        <v>1</v>
      </c>
      <c r="AM9" s="183">
        <f>SUM(B10+G10+L10+Q10+V10+AA10)</f>
        <v>8</v>
      </c>
      <c r="AN9" s="183">
        <f>SUM(F10+K10+P10+U10+Z10+AE10)</f>
        <v>1</v>
      </c>
      <c r="AO9" s="180">
        <f>SUM(AM9/(AM9+AN9))</f>
        <v>0.88888888888888884</v>
      </c>
      <c r="AP9" s="183">
        <f>RANK(AO9,$AO$5:$AO$28,0)</f>
        <v>1</v>
      </c>
      <c r="AQ9" s="183">
        <f>SUM(C10+C11+C12+H10+H11+H12+M10+M11+M12+R10+R11+R12+W10+W11+W12+AB10+AB11+AB12)</f>
        <v>133</v>
      </c>
      <c r="AR9" s="183">
        <f>SUM(E10+E11+E12+J10+J11+J12+O10+O11+O12+T10+T11+T12+Y10+Y11+Y12+AD10+AD11+AD12)</f>
        <v>94</v>
      </c>
      <c r="AS9" s="180">
        <f>SUM(AQ9/(AQ9+AR9))</f>
        <v>0.58590308370044053</v>
      </c>
      <c r="AT9" s="183">
        <f>RANK(AS9,$AS$5:$AS$28,0)</f>
        <v>1</v>
      </c>
      <c r="AU9" s="180">
        <f>RANK(AK9,$AK$5:$AK$28,1)+AO9</f>
        <v>6.8888888888888893</v>
      </c>
      <c r="AV9" s="180">
        <f>RANK(AU9,$AU$5:$AU$28,1)+AS9</f>
        <v>6.5859030837004404</v>
      </c>
      <c r="AW9" s="181" t="str">
        <f>$AH$9</f>
        <v>HOP AOKEN</v>
      </c>
      <c r="AX9" s="182">
        <f>RANK(AV9,$AV$5:$AV$28)</f>
        <v>1</v>
      </c>
    </row>
    <row r="10" spans="1:50" ht="21.95" customHeight="1" x14ac:dyDescent="0.15">
      <c r="A10" s="119"/>
      <c r="B10" s="174">
        <f>IF(C10&gt;E10,1,0)+IF(C11&gt;E11,1,0)+IF(C12&gt;E12,1,0)</f>
        <v>2</v>
      </c>
      <c r="C10" s="27">
        <f>J6</f>
        <v>10</v>
      </c>
      <c r="D10" s="28" t="s">
        <v>34</v>
      </c>
      <c r="E10" s="27">
        <f>H6</f>
        <v>15</v>
      </c>
      <c r="F10" s="177">
        <f>IF(E10&gt;C10,1,0)+IF(E11&gt;C11,1,0)+IF(E12&gt;C12,1,0)</f>
        <v>1</v>
      </c>
      <c r="G10" s="133">
        <f>IF(H10&gt;J10,1,0)+IF(H11&gt;J11,1,0)+IF(H12&gt;J12,1,0)</f>
        <v>0</v>
      </c>
      <c r="H10" s="25"/>
      <c r="I10" s="26" t="s">
        <v>34</v>
      </c>
      <c r="J10" s="25"/>
      <c r="K10" s="133">
        <f>IF(J10&gt;H10,1,0)+IF(J11&gt;H11,1,0)+IF(J12&gt;H12,1,0)</f>
        <v>0</v>
      </c>
      <c r="L10" s="139">
        <f>IF(M10&gt;O10,1,0)+IF(M11&gt;O11,1,0)+IF(M12&gt;O12,1,0)</f>
        <v>0</v>
      </c>
      <c r="M10" s="29"/>
      <c r="N10" s="30" t="s">
        <v>34</v>
      </c>
      <c r="O10" s="29"/>
      <c r="P10" s="139">
        <f>IF(O10&gt;M10,1,0)+IF(O11&gt;M11,1,0)+IF(O12&gt;M12,1,0)</f>
        <v>0</v>
      </c>
      <c r="Q10" s="136">
        <f>IF(R10&gt;T10,1,0)+IF(R11&gt;T11,1,0)+IF(R12&gt;T12,1,0)</f>
        <v>2</v>
      </c>
      <c r="R10" s="20">
        <v>17</v>
      </c>
      <c r="S10" s="21" t="s">
        <v>34</v>
      </c>
      <c r="T10" s="20">
        <v>15</v>
      </c>
      <c r="U10" s="136">
        <f>IF(T10&gt;R10,1,0)+IF(T11&gt;R11,1,0)+IF(T12&gt;R12,1,0)</f>
        <v>0</v>
      </c>
      <c r="V10" s="136">
        <f>IF(W10&gt;Y10,1,0)+IF(W11&gt;Y11,1,0)+IF(W12&gt;Y12,1,0)</f>
        <v>2</v>
      </c>
      <c r="W10" s="20">
        <v>16</v>
      </c>
      <c r="X10" s="21" t="s">
        <v>34</v>
      </c>
      <c r="Y10" s="20">
        <v>14</v>
      </c>
      <c r="Z10" s="136">
        <f>IF(Y10&gt;W10,1,0)+IF(Y11&gt;W11,1,0)+IF(Y12&gt;W12,1,0)</f>
        <v>0</v>
      </c>
      <c r="AA10" s="136">
        <f>IF(AB10&gt;AD10,1,0)+IF(AB11&gt;AD11,1,0)+IF(AB12&gt;AD12,1,0)</f>
        <v>2</v>
      </c>
      <c r="AB10" s="20">
        <v>15</v>
      </c>
      <c r="AC10" s="21" t="s">
        <v>34</v>
      </c>
      <c r="AD10" s="20">
        <v>9</v>
      </c>
      <c r="AE10" s="158">
        <f>IF(AD10&gt;AB10,1,0)+IF(AD11&gt;AB11,1,0)+IF(AD12&gt;AB12,1,0)</f>
        <v>0</v>
      </c>
      <c r="AF10" s="22"/>
      <c r="AG10" s="22"/>
      <c r="AH10" s="119"/>
      <c r="AI10" s="156"/>
      <c r="AJ10" s="152"/>
      <c r="AK10" s="143"/>
      <c r="AL10" s="152"/>
      <c r="AM10" s="152"/>
      <c r="AN10" s="152"/>
      <c r="AO10" s="143"/>
      <c r="AP10" s="152"/>
      <c r="AQ10" s="152"/>
      <c r="AR10" s="152"/>
      <c r="AS10" s="143"/>
      <c r="AT10" s="152"/>
      <c r="AU10" s="143"/>
      <c r="AV10" s="143"/>
      <c r="AW10" s="146"/>
      <c r="AX10" s="149"/>
    </row>
    <row r="11" spans="1:50" ht="21.95" customHeight="1" x14ac:dyDescent="0.15">
      <c r="A11" s="119"/>
      <c r="B11" s="175"/>
      <c r="C11" s="27">
        <f>J7</f>
        <v>15</v>
      </c>
      <c r="D11" s="28" t="s">
        <v>34</v>
      </c>
      <c r="E11" s="27">
        <f>H7</f>
        <v>11</v>
      </c>
      <c r="F11" s="178"/>
      <c r="G11" s="134"/>
      <c r="H11" s="25"/>
      <c r="I11" s="26" t="s">
        <v>34</v>
      </c>
      <c r="J11" s="25"/>
      <c r="K11" s="134"/>
      <c r="L11" s="140"/>
      <c r="M11" s="29"/>
      <c r="N11" s="30" t="s">
        <v>34</v>
      </c>
      <c r="O11" s="29"/>
      <c r="P11" s="140"/>
      <c r="Q11" s="137"/>
      <c r="R11" s="20">
        <v>15</v>
      </c>
      <c r="S11" s="21" t="s">
        <v>34</v>
      </c>
      <c r="T11" s="20">
        <v>12</v>
      </c>
      <c r="U11" s="137"/>
      <c r="V11" s="137"/>
      <c r="W11" s="20">
        <v>15</v>
      </c>
      <c r="X11" s="21" t="s">
        <v>34</v>
      </c>
      <c r="Y11" s="20">
        <v>5</v>
      </c>
      <c r="Z11" s="137"/>
      <c r="AA11" s="137"/>
      <c r="AB11" s="20">
        <v>15</v>
      </c>
      <c r="AC11" s="21" t="s">
        <v>34</v>
      </c>
      <c r="AD11" s="20">
        <v>5</v>
      </c>
      <c r="AE11" s="159"/>
      <c r="AF11" s="22"/>
      <c r="AG11" s="22"/>
      <c r="AH11" s="119"/>
      <c r="AI11" s="156"/>
      <c r="AJ11" s="152"/>
      <c r="AK11" s="143"/>
      <c r="AL11" s="152"/>
      <c r="AM11" s="152"/>
      <c r="AN11" s="152"/>
      <c r="AO11" s="143"/>
      <c r="AP11" s="152"/>
      <c r="AQ11" s="152"/>
      <c r="AR11" s="152"/>
      <c r="AS11" s="143"/>
      <c r="AT11" s="152"/>
      <c r="AU11" s="143"/>
      <c r="AV11" s="143"/>
      <c r="AW11" s="146"/>
      <c r="AX11" s="149"/>
    </row>
    <row r="12" spans="1:50" ht="21.95" customHeight="1" x14ac:dyDescent="0.15">
      <c r="A12" s="120"/>
      <c r="B12" s="176"/>
      <c r="C12" s="27">
        <f>J8</f>
        <v>15</v>
      </c>
      <c r="D12" s="28" t="s">
        <v>34</v>
      </c>
      <c r="E12" s="27">
        <f>H8</f>
        <v>8</v>
      </c>
      <c r="F12" s="179"/>
      <c r="G12" s="135"/>
      <c r="H12" s="25"/>
      <c r="I12" s="26" t="s">
        <v>34</v>
      </c>
      <c r="J12" s="25"/>
      <c r="K12" s="135"/>
      <c r="L12" s="141"/>
      <c r="M12" s="29"/>
      <c r="N12" s="30" t="s">
        <v>34</v>
      </c>
      <c r="O12" s="29"/>
      <c r="P12" s="141"/>
      <c r="Q12" s="138"/>
      <c r="R12" s="20"/>
      <c r="S12" s="21" t="s">
        <v>34</v>
      </c>
      <c r="T12" s="20"/>
      <c r="U12" s="138"/>
      <c r="V12" s="138"/>
      <c r="W12" s="20"/>
      <c r="X12" s="21" t="s">
        <v>34</v>
      </c>
      <c r="Y12" s="20"/>
      <c r="Z12" s="138"/>
      <c r="AA12" s="138"/>
      <c r="AB12" s="20"/>
      <c r="AC12" s="21" t="s">
        <v>34</v>
      </c>
      <c r="AD12" s="20"/>
      <c r="AE12" s="160"/>
      <c r="AF12" s="22"/>
      <c r="AG12" s="22"/>
      <c r="AH12" s="120"/>
      <c r="AI12" s="157"/>
      <c r="AJ12" s="153"/>
      <c r="AK12" s="144"/>
      <c r="AL12" s="153"/>
      <c r="AM12" s="153"/>
      <c r="AN12" s="153"/>
      <c r="AO12" s="144"/>
      <c r="AP12" s="153"/>
      <c r="AQ12" s="153"/>
      <c r="AR12" s="153"/>
      <c r="AS12" s="144"/>
      <c r="AT12" s="153"/>
      <c r="AU12" s="144"/>
      <c r="AV12" s="144"/>
      <c r="AW12" s="147"/>
      <c r="AX12" s="150"/>
    </row>
    <row r="13" spans="1:50" ht="21.95" customHeight="1" x14ac:dyDescent="0.15">
      <c r="A13" s="161" t="str">
        <f>L3</f>
        <v>IRIE</v>
      </c>
      <c r="B13" s="162">
        <f>L5</f>
        <v>7</v>
      </c>
      <c r="C13" s="163"/>
      <c r="D13" s="163"/>
      <c r="E13" s="163"/>
      <c r="F13" s="164"/>
      <c r="G13" s="186">
        <f>L9</f>
        <v>0</v>
      </c>
      <c r="H13" s="163"/>
      <c r="I13" s="163"/>
      <c r="J13" s="163"/>
      <c r="K13" s="164"/>
      <c r="L13" s="165"/>
      <c r="M13" s="166"/>
      <c r="N13" s="166"/>
      <c r="O13" s="166"/>
      <c r="P13" s="167"/>
      <c r="Q13" s="171">
        <v>3</v>
      </c>
      <c r="R13" s="172"/>
      <c r="S13" s="172"/>
      <c r="T13" s="172"/>
      <c r="U13" s="173"/>
      <c r="V13" s="171">
        <v>11</v>
      </c>
      <c r="W13" s="172"/>
      <c r="X13" s="172"/>
      <c r="Y13" s="172"/>
      <c r="Z13" s="173"/>
      <c r="AA13" s="171">
        <v>5</v>
      </c>
      <c r="AB13" s="172"/>
      <c r="AC13" s="172"/>
      <c r="AD13" s="172"/>
      <c r="AE13" s="184"/>
      <c r="AF13" s="19"/>
      <c r="AG13" s="19"/>
      <c r="AH13" s="161" t="str">
        <f>A13</f>
        <v>IRIE</v>
      </c>
      <c r="AI13" s="185">
        <f>IF(B14&gt;F14,1,0)+IF(G14&gt;K14,1,0)+IF(L14&gt;P14,1,0)+IF(Q14&gt;U14,1,0)+IF(V14&gt;Z14,1,0)+IF(AA14&gt;AE14,1,0)</f>
        <v>3</v>
      </c>
      <c r="AJ13" s="183">
        <f>IF(F14&gt;B14,1,0)+IF(K14&gt;G14,1,0)+IF(P14&gt;L14,1,0)+IF(U14&gt;Q14,1,0)+IF(Z14&gt;V14,1,0)+IF(AE14&gt;AA14,1,0)</f>
        <v>1</v>
      </c>
      <c r="AK13" s="180">
        <f>SUM(AI13/(AI13+AJ13))</f>
        <v>0.75</v>
      </c>
      <c r="AL13" s="183">
        <f>RANK(AK13,$AK$5:$AK$28,0)</f>
        <v>2</v>
      </c>
      <c r="AM13" s="183">
        <f>SUM(B14+G14+L14+Q14+V14+AA14)</f>
        <v>7</v>
      </c>
      <c r="AN13" s="183">
        <f>SUM(F14+K14+P14+U14+Z14+AE14)</f>
        <v>2</v>
      </c>
      <c r="AO13" s="180">
        <f>SUM(AM13/(AM13+AN13))</f>
        <v>0.77777777777777779</v>
      </c>
      <c r="AP13" s="183">
        <f>RANK(AO13,$AO$5:$AO$28,0)</f>
        <v>2</v>
      </c>
      <c r="AQ13" s="183">
        <f>SUM(C14+C15+C16+H14+H15+H16+M14+M15+M16+R14+R15+R16+W14+W15+W16+AB14+AB15+AB16)</f>
        <v>126</v>
      </c>
      <c r="AR13" s="183">
        <f>SUM(E14+E15+E16+J14+J15+J16+O14+O15+O16+T14+T15+T16+Y14+Y15+Y16+AD14+AD15+AD16)</f>
        <v>103</v>
      </c>
      <c r="AS13" s="180">
        <f>SUM(AQ13/(AQ13+AR13))</f>
        <v>0.55021834061135366</v>
      </c>
      <c r="AT13" s="183">
        <f>RANK(AS13,$AS$5:$AS$28,0)</f>
        <v>2</v>
      </c>
      <c r="AU13" s="180">
        <f>RANK(AK13,$AK$5:$AK$28,1)+AO13</f>
        <v>4.7777777777777777</v>
      </c>
      <c r="AV13" s="180">
        <f>RANK(AU13,$AU$5:$AU$28,1)+AS13</f>
        <v>5.5502183406113534</v>
      </c>
      <c r="AW13" s="181" t="str">
        <f>$AH$13</f>
        <v>IRIE</v>
      </c>
      <c r="AX13" s="182">
        <f>RANK(AV13,$AV$5:$AV$28)</f>
        <v>2</v>
      </c>
    </row>
    <row r="14" spans="1:50" ht="21.75" customHeight="1" x14ac:dyDescent="0.15">
      <c r="A14" s="119"/>
      <c r="B14" s="174">
        <f>IF(C14&gt;E14,1,0)+IF(C15&gt;E15,1,0)+IF(C16&gt;E16,1,0)</f>
        <v>1</v>
      </c>
      <c r="C14" s="27">
        <f>O6</f>
        <v>10</v>
      </c>
      <c r="D14" s="28" t="s">
        <v>34</v>
      </c>
      <c r="E14" s="27">
        <f>M6</f>
        <v>15</v>
      </c>
      <c r="F14" s="177">
        <f>IF(E14&gt;C14,1,0)+IF(E15&gt;C15,1,0)+IF(E16&gt;C16,1,0)</f>
        <v>2</v>
      </c>
      <c r="G14" s="177">
        <f>IF(H14&gt;J14,1,0)+IF(H15&gt;J15,1,0)+IF(H16&gt;J16,1,0)</f>
        <v>0</v>
      </c>
      <c r="H14" s="27">
        <f>O10</f>
        <v>0</v>
      </c>
      <c r="I14" s="28" t="s">
        <v>34</v>
      </c>
      <c r="J14" s="27">
        <f>M10</f>
        <v>0</v>
      </c>
      <c r="K14" s="177">
        <f>IF(J14&gt;H14,1,0)+IF(J15&gt;H15,1,0)+IF(J16&gt;H16,1,0)</f>
        <v>0</v>
      </c>
      <c r="L14" s="133">
        <f>IF(M14&gt;O14,1,0)+IF(M15&gt;O15,1,0)+IF(M16&gt;O16,1,0)</f>
        <v>0</v>
      </c>
      <c r="M14" s="25"/>
      <c r="N14" s="26" t="s">
        <v>34</v>
      </c>
      <c r="O14" s="25"/>
      <c r="P14" s="133">
        <f>IF(O14&gt;M14,1,0)+IF(O15&gt;M15,1,0)+IF(O16&gt;M16,1,0)</f>
        <v>0</v>
      </c>
      <c r="Q14" s="136">
        <f>IF(R14&gt;T14,1,0)+IF(R15&gt;T15,1,0)+IF(R16&gt;T16,1,0)</f>
        <v>2</v>
      </c>
      <c r="R14" s="20">
        <v>15</v>
      </c>
      <c r="S14" s="21" t="s">
        <v>34</v>
      </c>
      <c r="T14" s="20">
        <v>8</v>
      </c>
      <c r="U14" s="136">
        <f>IF(T14&gt;R14,1,0)+IF(T15&gt;R15,1,0)+IF(T16&gt;R16,1,0)</f>
        <v>0</v>
      </c>
      <c r="V14" s="136">
        <f>IF(W14&gt;Y14,1,0)+IF(W15&gt;Y15,1,0)+IF(W16&gt;Y16,1,0)</f>
        <v>2</v>
      </c>
      <c r="W14" s="20">
        <v>15</v>
      </c>
      <c r="X14" s="21" t="s">
        <v>34</v>
      </c>
      <c r="Y14" s="20">
        <v>6</v>
      </c>
      <c r="Z14" s="136">
        <f>IF(Y14&gt;W14,1,0)+IF(Y15&gt;W15,1,0)+IF(Y16&gt;W16,1,0)</f>
        <v>0</v>
      </c>
      <c r="AA14" s="136">
        <f>IF(AB14&gt;AD14,1,0)+IF(AB15&gt;AD15,1,0)+IF(AB16&gt;AD16,1,0)</f>
        <v>2</v>
      </c>
      <c r="AB14" s="20">
        <v>15</v>
      </c>
      <c r="AC14" s="21" t="s">
        <v>34</v>
      </c>
      <c r="AD14" s="20">
        <v>11</v>
      </c>
      <c r="AE14" s="158">
        <f>IF(AD14&gt;AB14,1,0)+IF(AD15&gt;AB15,1,0)+IF(AD16&gt;AB16,1,0)</f>
        <v>0</v>
      </c>
      <c r="AF14" s="22"/>
      <c r="AG14" s="22"/>
      <c r="AH14" s="119"/>
      <c r="AI14" s="156"/>
      <c r="AJ14" s="152"/>
      <c r="AK14" s="143"/>
      <c r="AL14" s="152"/>
      <c r="AM14" s="152"/>
      <c r="AN14" s="152"/>
      <c r="AO14" s="143"/>
      <c r="AP14" s="152"/>
      <c r="AQ14" s="152"/>
      <c r="AR14" s="152"/>
      <c r="AS14" s="143"/>
      <c r="AT14" s="152"/>
      <c r="AU14" s="143"/>
      <c r="AV14" s="143"/>
      <c r="AW14" s="146"/>
      <c r="AX14" s="149"/>
    </row>
    <row r="15" spans="1:50" ht="21.95" customHeight="1" x14ac:dyDescent="0.15">
      <c r="A15" s="119"/>
      <c r="B15" s="175"/>
      <c r="C15" s="27">
        <f>O7</f>
        <v>17</v>
      </c>
      <c r="D15" s="28" t="s">
        <v>34</v>
      </c>
      <c r="E15" s="27">
        <f>M7</f>
        <v>16</v>
      </c>
      <c r="F15" s="178"/>
      <c r="G15" s="178"/>
      <c r="H15" s="27">
        <f>O11</f>
        <v>0</v>
      </c>
      <c r="I15" s="28" t="s">
        <v>34</v>
      </c>
      <c r="J15" s="27">
        <f>M11</f>
        <v>0</v>
      </c>
      <c r="K15" s="178"/>
      <c r="L15" s="134"/>
      <c r="M15" s="25"/>
      <c r="N15" s="26" t="s">
        <v>34</v>
      </c>
      <c r="O15" s="25"/>
      <c r="P15" s="134"/>
      <c r="Q15" s="137"/>
      <c r="R15" s="20">
        <v>15</v>
      </c>
      <c r="S15" s="21" t="s">
        <v>34</v>
      </c>
      <c r="T15" s="20">
        <v>8</v>
      </c>
      <c r="U15" s="137"/>
      <c r="V15" s="137"/>
      <c r="W15" s="20">
        <v>15</v>
      </c>
      <c r="X15" s="21" t="s">
        <v>34</v>
      </c>
      <c r="Y15" s="20">
        <v>12</v>
      </c>
      <c r="Z15" s="137"/>
      <c r="AA15" s="137"/>
      <c r="AB15" s="20">
        <v>15</v>
      </c>
      <c r="AC15" s="21" t="s">
        <v>34</v>
      </c>
      <c r="AD15" s="20">
        <v>12</v>
      </c>
      <c r="AE15" s="159"/>
      <c r="AF15" s="22"/>
      <c r="AG15" s="22"/>
      <c r="AH15" s="119"/>
      <c r="AI15" s="156"/>
      <c r="AJ15" s="152"/>
      <c r="AK15" s="143"/>
      <c r="AL15" s="152"/>
      <c r="AM15" s="152"/>
      <c r="AN15" s="152"/>
      <c r="AO15" s="143"/>
      <c r="AP15" s="152"/>
      <c r="AQ15" s="152"/>
      <c r="AR15" s="152"/>
      <c r="AS15" s="143"/>
      <c r="AT15" s="152"/>
      <c r="AU15" s="143"/>
      <c r="AV15" s="143"/>
      <c r="AW15" s="146"/>
      <c r="AX15" s="149"/>
    </row>
    <row r="16" spans="1:50" ht="21.95" customHeight="1" x14ac:dyDescent="0.15">
      <c r="A16" s="120"/>
      <c r="B16" s="176"/>
      <c r="C16" s="27">
        <f>O8</f>
        <v>9</v>
      </c>
      <c r="D16" s="28" t="s">
        <v>34</v>
      </c>
      <c r="E16" s="27">
        <f>M8</f>
        <v>15</v>
      </c>
      <c r="F16" s="179"/>
      <c r="G16" s="179"/>
      <c r="H16" s="27">
        <f>O12</f>
        <v>0</v>
      </c>
      <c r="I16" s="28" t="s">
        <v>34</v>
      </c>
      <c r="J16" s="27">
        <f>M12</f>
        <v>0</v>
      </c>
      <c r="K16" s="179"/>
      <c r="L16" s="135"/>
      <c r="M16" s="25"/>
      <c r="N16" s="26" t="s">
        <v>34</v>
      </c>
      <c r="O16" s="25"/>
      <c r="P16" s="135"/>
      <c r="Q16" s="138"/>
      <c r="R16" s="20"/>
      <c r="S16" s="21" t="s">
        <v>34</v>
      </c>
      <c r="T16" s="20"/>
      <c r="U16" s="138"/>
      <c r="V16" s="138"/>
      <c r="W16" s="20"/>
      <c r="X16" s="21" t="s">
        <v>34</v>
      </c>
      <c r="Y16" s="20"/>
      <c r="Z16" s="138"/>
      <c r="AA16" s="138"/>
      <c r="AB16" s="20"/>
      <c r="AC16" s="21" t="s">
        <v>34</v>
      </c>
      <c r="AD16" s="20"/>
      <c r="AE16" s="160"/>
      <c r="AF16" s="22"/>
      <c r="AG16" s="22"/>
      <c r="AH16" s="120"/>
      <c r="AI16" s="157"/>
      <c r="AJ16" s="153"/>
      <c r="AK16" s="144"/>
      <c r="AL16" s="153"/>
      <c r="AM16" s="153"/>
      <c r="AN16" s="153"/>
      <c r="AO16" s="144"/>
      <c r="AP16" s="153"/>
      <c r="AQ16" s="153"/>
      <c r="AR16" s="153"/>
      <c r="AS16" s="144"/>
      <c r="AT16" s="153"/>
      <c r="AU16" s="144"/>
      <c r="AV16" s="144"/>
      <c r="AW16" s="147"/>
      <c r="AX16" s="150"/>
    </row>
    <row r="17" spans="1:50" ht="21.95" customHeight="1" x14ac:dyDescent="0.15">
      <c r="A17" s="161" t="str">
        <f>Q3</f>
        <v>Joker</v>
      </c>
      <c r="B17" s="187">
        <f>Q5</f>
        <v>0</v>
      </c>
      <c r="C17" s="188"/>
      <c r="D17" s="188"/>
      <c r="E17" s="188"/>
      <c r="F17" s="189"/>
      <c r="G17" s="186">
        <f>Q9</f>
        <v>6</v>
      </c>
      <c r="H17" s="163"/>
      <c r="I17" s="163"/>
      <c r="J17" s="163"/>
      <c r="K17" s="164"/>
      <c r="L17" s="186">
        <f>Q13</f>
        <v>3</v>
      </c>
      <c r="M17" s="163"/>
      <c r="N17" s="163"/>
      <c r="O17" s="163"/>
      <c r="P17" s="164"/>
      <c r="Q17" s="165"/>
      <c r="R17" s="166"/>
      <c r="S17" s="166"/>
      <c r="T17" s="166"/>
      <c r="U17" s="167"/>
      <c r="V17" s="171">
        <v>9</v>
      </c>
      <c r="W17" s="172"/>
      <c r="X17" s="172"/>
      <c r="Y17" s="172"/>
      <c r="Z17" s="173"/>
      <c r="AA17" s="171">
        <v>12</v>
      </c>
      <c r="AB17" s="172"/>
      <c r="AC17" s="172"/>
      <c r="AD17" s="172"/>
      <c r="AE17" s="184"/>
      <c r="AF17" s="19"/>
      <c r="AG17" s="19"/>
      <c r="AH17" s="161" t="str">
        <f>A17</f>
        <v>Joker</v>
      </c>
      <c r="AI17" s="185">
        <f>IF(B18&gt;F18,1,0)+IF(G18&gt;K18,1,0)+IF(L18&gt;P18,1,0)+IF(Q18&gt;U18,1,0)+IF(V18&gt;Z18,1,0)+IF(AA18&gt;AE18,1,0)</f>
        <v>2</v>
      </c>
      <c r="AJ17" s="183">
        <f>IF(F18&gt;B18,1,0)+IF(K18&gt;G18,1,0)+IF(P18&gt;L18,1,0)+IF(U18&gt;Q18,1,0)+IF(Z18&gt;V18,1,0)+IF(AE18&gt;AA18,1,0)</f>
        <v>2</v>
      </c>
      <c r="AK17" s="180">
        <f>SUM(AI17/(AI17+AJ17))</f>
        <v>0.5</v>
      </c>
      <c r="AL17" s="183">
        <f>RANK(AK17,$AK$5:$AK$28,0)</f>
        <v>4</v>
      </c>
      <c r="AM17" s="183">
        <f>SUM(B18+G18+L18+Q18+V18+AA18)</f>
        <v>4</v>
      </c>
      <c r="AN17" s="183">
        <f>SUM(F18+K18+P18+U18+Z18+AE18)</f>
        <v>4</v>
      </c>
      <c r="AO17" s="180">
        <f>SUM(AM17/(AM17+AN17))</f>
        <v>0.5</v>
      </c>
      <c r="AP17" s="183">
        <f>RANK(AO17,$AO$5:$AO$28,0)</f>
        <v>4</v>
      </c>
      <c r="AQ17" s="183">
        <f>SUM(C18+C19+C20+H18+H19+H20+M18+M19+M20+R18+R19+R20+W18+W19+W20+AB18+AB19+AB20)</f>
        <v>106</v>
      </c>
      <c r="AR17" s="183">
        <f>SUM(E18+E19+E20+J18+J19+J20+O18+O19+O20+T18+T19+T20+Y18+Y19+Y20+AD18+AD19+AD20)</f>
        <v>107</v>
      </c>
      <c r="AS17" s="180">
        <f>SUM(AQ17/(AQ17+AR17))</f>
        <v>0.49765258215962443</v>
      </c>
      <c r="AT17" s="183">
        <f>RANK(AS17,$AS$5:$AS$28,0)</f>
        <v>4</v>
      </c>
      <c r="AU17" s="180">
        <f>RANK(AK17,$AK$5:$AK$28,1)+AO17</f>
        <v>3.5</v>
      </c>
      <c r="AV17" s="180">
        <f>RANK(AU17,$AU$5:$AU$28,1)+AS17</f>
        <v>3.4976525821596245</v>
      </c>
      <c r="AW17" s="181" t="str">
        <f>$AH$17</f>
        <v>Joker</v>
      </c>
      <c r="AX17" s="182">
        <f>RANK(AV17,$AV$5:$AV$28)</f>
        <v>4</v>
      </c>
    </row>
    <row r="18" spans="1:50" ht="21.95" customHeight="1" x14ac:dyDescent="0.15">
      <c r="A18" s="119"/>
      <c r="B18" s="190">
        <f>IF(C18&gt;E18,1,0)+IF(C19&gt;E19,1,0)+IF(C20&gt;E20,1,0)</f>
        <v>0</v>
      </c>
      <c r="C18" s="29">
        <f>T6</f>
        <v>0</v>
      </c>
      <c r="D18" s="30" t="s">
        <v>34</v>
      </c>
      <c r="E18" s="29">
        <f>R6</f>
        <v>0</v>
      </c>
      <c r="F18" s="139">
        <f>IF(E18&gt;C18,1,0)+IF(E19&gt;C19,1,0)+IF(E20&gt;C20,1,0)</f>
        <v>0</v>
      </c>
      <c r="G18" s="177">
        <f>IF(H18&gt;J18,1,0)+IF(H19&gt;J19,1,0)+IF(H20&gt;J20,1,0)</f>
        <v>0</v>
      </c>
      <c r="H18" s="27">
        <f>T10</f>
        <v>15</v>
      </c>
      <c r="I18" s="28" t="s">
        <v>34</v>
      </c>
      <c r="J18" s="27">
        <f>R10</f>
        <v>17</v>
      </c>
      <c r="K18" s="177">
        <f>IF(J18&gt;H18,1,0)+IF(J19&gt;H19,1,0)+IF(J20&gt;H20,1,0)</f>
        <v>2</v>
      </c>
      <c r="L18" s="177">
        <f>IF(M18&gt;O18,1,0)+IF(M19&gt;O19,1,0)+IF(M20&gt;O20,1,0)</f>
        <v>0</v>
      </c>
      <c r="M18" s="27">
        <f>T14</f>
        <v>8</v>
      </c>
      <c r="N18" s="28" t="s">
        <v>34</v>
      </c>
      <c r="O18" s="27">
        <f>R14</f>
        <v>15</v>
      </c>
      <c r="P18" s="177">
        <f>IF(O18&gt;M18,1,0)+IF(O19&gt;M19,1,0)+IF(O20&gt;M20,1,0)</f>
        <v>2</v>
      </c>
      <c r="Q18" s="133">
        <f>IF(R18&gt;T18,1,0)+IF(R19&gt;T19,1,0)+IF(R20&gt;T20,1,0)</f>
        <v>0</v>
      </c>
      <c r="R18" s="25"/>
      <c r="S18" s="26" t="s">
        <v>34</v>
      </c>
      <c r="T18" s="25"/>
      <c r="U18" s="133">
        <f>IF(T18&gt;R18,1,0)+IF(T19&gt;R19,1,0)+IF(T20&gt;R20,1,0)</f>
        <v>0</v>
      </c>
      <c r="V18" s="136">
        <f>IF(W18&gt;Y18,1,0)+IF(W19&gt;Y19,1,0)+IF(W20&gt;Y20,1,0)</f>
        <v>2</v>
      </c>
      <c r="W18" s="20">
        <v>17</v>
      </c>
      <c r="X18" s="21" t="s">
        <v>34</v>
      </c>
      <c r="Y18" s="20">
        <v>16</v>
      </c>
      <c r="Z18" s="136">
        <f>IF(Y18&gt;W18,1,0)+IF(Y19&gt;W19,1,0)+IF(Y20&gt;W20,1,0)</f>
        <v>0</v>
      </c>
      <c r="AA18" s="136">
        <f>IF(AB18&gt;AD18,1,0)+IF(AB19&gt;AD19,1,0)+IF(AB20&gt;AD20,1,0)</f>
        <v>2</v>
      </c>
      <c r="AB18" s="20">
        <v>15</v>
      </c>
      <c r="AC18" s="21" t="s">
        <v>34</v>
      </c>
      <c r="AD18" s="20">
        <v>7</v>
      </c>
      <c r="AE18" s="158">
        <f>IF(AD18&gt;AB18,1,0)+IF(AD19&gt;AB19,1,0)+IF(AD20&gt;AB20,1,0)</f>
        <v>0</v>
      </c>
      <c r="AF18" s="22"/>
      <c r="AG18" s="22"/>
      <c r="AH18" s="119"/>
      <c r="AI18" s="156"/>
      <c r="AJ18" s="152"/>
      <c r="AK18" s="143"/>
      <c r="AL18" s="152"/>
      <c r="AM18" s="152"/>
      <c r="AN18" s="152"/>
      <c r="AO18" s="143"/>
      <c r="AP18" s="152"/>
      <c r="AQ18" s="152"/>
      <c r="AR18" s="152"/>
      <c r="AS18" s="143"/>
      <c r="AT18" s="152"/>
      <c r="AU18" s="143"/>
      <c r="AV18" s="143"/>
      <c r="AW18" s="146"/>
      <c r="AX18" s="149"/>
    </row>
    <row r="19" spans="1:50" ht="21.95" customHeight="1" x14ac:dyDescent="0.15">
      <c r="A19" s="119"/>
      <c r="B19" s="191"/>
      <c r="C19" s="29">
        <f>T7</f>
        <v>0</v>
      </c>
      <c r="D19" s="30" t="s">
        <v>34</v>
      </c>
      <c r="E19" s="29">
        <f>R7</f>
        <v>0</v>
      </c>
      <c r="F19" s="140"/>
      <c r="G19" s="178"/>
      <c r="H19" s="27">
        <f>T11</f>
        <v>12</v>
      </c>
      <c r="I19" s="28" t="s">
        <v>34</v>
      </c>
      <c r="J19" s="27">
        <f>R11</f>
        <v>15</v>
      </c>
      <c r="K19" s="178"/>
      <c r="L19" s="178"/>
      <c r="M19" s="27">
        <f>T15</f>
        <v>8</v>
      </c>
      <c r="N19" s="28" t="s">
        <v>34</v>
      </c>
      <c r="O19" s="27">
        <f>R15</f>
        <v>15</v>
      </c>
      <c r="P19" s="178"/>
      <c r="Q19" s="134"/>
      <c r="R19" s="25"/>
      <c r="S19" s="26" t="s">
        <v>34</v>
      </c>
      <c r="T19" s="25"/>
      <c r="U19" s="134"/>
      <c r="V19" s="137"/>
      <c r="W19" s="20">
        <v>16</v>
      </c>
      <c r="X19" s="21" t="s">
        <v>34</v>
      </c>
      <c r="Y19" s="20">
        <v>14</v>
      </c>
      <c r="Z19" s="137"/>
      <c r="AA19" s="137"/>
      <c r="AB19" s="20">
        <v>15</v>
      </c>
      <c r="AC19" s="21" t="s">
        <v>34</v>
      </c>
      <c r="AD19" s="20">
        <v>8</v>
      </c>
      <c r="AE19" s="159"/>
      <c r="AF19" s="22"/>
      <c r="AG19" s="22"/>
      <c r="AH19" s="119"/>
      <c r="AI19" s="156"/>
      <c r="AJ19" s="152"/>
      <c r="AK19" s="143"/>
      <c r="AL19" s="152"/>
      <c r="AM19" s="152"/>
      <c r="AN19" s="152"/>
      <c r="AO19" s="143"/>
      <c r="AP19" s="152"/>
      <c r="AQ19" s="152"/>
      <c r="AR19" s="152"/>
      <c r="AS19" s="143"/>
      <c r="AT19" s="152"/>
      <c r="AU19" s="143"/>
      <c r="AV19" s="143"/>
      <c r="AW19" s="146"/>
      <c r="AX19" s="149"/>
    </row>
    <row r="20" spans="1:50" ht="21.95" customHeight="1" x14ac:dyDescent="0.15">
      <c r="A20" s="120"/>
      <c r="B20" s="192"/>
      <c r="C20" s="29">
        <f>T8</f>
        <v>0</v>
      </c>
      <c r="D20" s="30" t="s">
        <v>34</v>
      </c>
      <c r="E20" s="29">
        <f>R8</f>
        <v>0</v>
      </c>
      <c r="F20" s="141"/>
      <c r="G20" s="179"/>
      <c r="H20" s="27">
        <f>T12</f>
        <v>0</v>
      </c>
      <c r="I20" s="28" t="s">
        <v>34</v>
      </c>
      <c r="J20" s="27">
        <f>R12</f>
        <v>0</v>
      </c>
      <c r="K20" s="179"/>
      <c r="L20" s="179"/>
      <c r="M20" s="27">
        <f>T16</f>
        <v>0</v>
      </c>
      <c r="N20" s="28" t="s">
        <v>34</v>
      </c>
      <c r="O20" s="27">
        <f>R16</f>
        <v>0</v>
      </c>
      <c r="P20" s="179"/>
      <c r="Q20" s="135"/>
      <c r="R20" s="25"/>
      <c r="S20" s="26" t="s">
        <v>34</v>
      </c>
      <c r="T20" s="25"/>
      <c r="U20" s="135"/>
      <c r="V20" s="138"/>
      <c r="W20" s="20"/>
      <c r="X20" s="21" t="s">
        <v>34</v>
      </c>
      <c r="Y20" s="20"/>
      <c r="Z20" s="138"/>
      <c r="AA20" s="138"/>
      <c r="AB20" s="20"/>
      <c r="AC20" s="21" t="s">
        <v>34</v>
      </c>
      <c r="AD20" s="20"/>
      <c r="AE20" s="160"/>
      <c r="AF20" s="22"/>
      <c r="AG20" s="22"/>
      <c r="AH20" s="120"/>
      <c r="AI20" s="157"/>
      <c r="AJ20" s="153"/>
      <c r="AK20" s="144"/>
      <c r="AL20" s="153"/>
      <c r="AM20" s="153"/>
      <c r="AN20" s="153"/>
      <c r="AO20" s="144"/>
      <c r="AP20" s="153"/>
      <c r="AQ20" s="153"/>
      <c r="AR20" s="153"/>
      <c r="AS20" s="144"/>
      <c r="AT20" s="153"/>
      <c r="AU20" s="144"/>
      <c r="AV20" s="144"/>
      <c r="AW20" s="147"/>
      <c r="AX20" s="150"/>
    </row>
    <row r="21" spans="1:50" ht="21.95" customHeight="1" x14ac:dyDescent="0.15">
      <c r="A21" s="161" t="str">
        <f>V3</f>
        <v>ＭＦＨ</v>
      </c>
      <c r="B21" s="162">
        <f>V5</f>
        <v>4</v>
      </c>
      <c r="C21" s="163"/>
      <c r="D21" s="163"/>
      <c r="E21" s="163"/>
      <c r="F21" s="164"/>
      <c r="G21" s="186">
        <f>V9</f>
        <v>2</v>
      </c>
      <c r="H21" s="163"/>
      <c r="I21" s="163"/>
      <c r="J21" s="163"/>
      <c r="K21" s="164"/>
      <c r="L21" s="186">
        <f>V13</f>
        <v>11</v>
      </c>
      <c r="M21" s="163"/>
      <c r="N21" s="163"/>
      <c r="O21" s="163"/>
      <c r="P21" s="164"/>
      <c r="Q21" s="186">
        <f>V17</f>
        <v>9</v>
      </c>
      <c r="R21" s="163"/>
      <c r="S21" s="163"/>
      <c r="T21" s="163"/>
      <c r="U21" s="164"/>
      <c r="V21" s="165"/>
      <c r="W21" s="166"/>
      <c r="X21" s="166"/>
      <c r="Y21" s="166"/>
      <c r="Z21" s="167"/>
      <c r="AA21" s="168">
        <v>0</v>
      </c>
      <c r="AB21" s="169"/>
      <c r="AC21" s="169"/>
      <c r="AD21" s="169"/>
      <c r="AE21" s="193"/>
      <c r="AF21" s="19"/>
      <c r="AG21" s="19"/>
      <c r="AH21" s="161" t="str">
        <f>A21</f>
        <v>ＭＦＨ</v>
      </c>
      <c r="AI21" s="185">
        <f>IF(B22&gt;F22,1,0)+IF(G22&gt;K22,1,0)+IF(L22&gt;P22,1,0)+IF(Q22&gt;U22,1,0)+IF(V22&gt;Z22,1,0)+IF(AA22&gt;AE22,1,0)</f>
        <v>0</v>
      </c>
      <c r="AJ21" s="183">
        <f>IF(F22&gt;B22,1,0)+IF(K22&gt;G22,1,0)+IF(P22&gt;L22,1,0)+IF(U22&gt;Q22,1,0)+IF(Z22&gt;V22,1,0)+IF(AE22&gt;AA22,1,0)</f>
        <v>4</v>
      </c>
      <c r="AK21" s="180">
        <f>SUM(AI21/(AI21+AJ21))</f>
        <v>0</v>
      </c>
      <c r="AL21" s="183">
        <f>RANK(AK21,$AK$5:$AK$28,0)</f>
        <v>5</v>
      </c>
      <c r="AM21" s="183">
        <f>SUM(B22+G22+L22+Q22+V22+AA22)</f>
        <v>1</v>
      </c>
      <c r="AN21" s="183">
        <f>SUM(F22+K22+P22+U22+Z22+AE22)</f>
        <v>8</v>
      </c>
      <c r="AO21" s="180">
        <f>SUM(AM21/(AM21+AN21))</f>
        <v>0.1111111111111111</v>
      </c>
      <c r="AP21" s="183">
        <f>RANK(AO21,$AO$5:$AO$28,0)</f>
        <v>5</v>
      </c>
      <c r="AQ21" s="183">
        <f>SUM(C22+C23+C24+H22+H23+H24+M22+M23+M24+R22+R23+R24+W22+W23+W24+AB22+AB23+AB24)</f>
        <v>109</v>
      </c>
      <c r="AR21" s="183">
        <f>SUM(E22+E23+E24+J22+J23+J24+O22+O23+O24+T22+T23+T24+Y22+Y23+Y24+AD22+AD23+AD24)</f>
        <v>140</v>
      </c>
      <c r="AS21" s="180">
        <f>SUM(AQ21/(AQ21+AR21))</f>
        <v>0.43775100401606426</v>
      </c>
      <c r="AT21" s="183">
        <f>RANK(AS21,$AS$5:$AS$28,0)</f>
        <v>5</v>
      </c>
      <c r="AU21" s="180">
        <f>RANK(AK21,$AK$5:$AK$28,1)+AO21</f>
        <v>1.1111111111111112</v>
      </c>
      <c r="AV21" s="180">
        <f>RANK(AU21,$AU$5:$AU$28,1)+AS21</f>
        <v>2.4377510040160644</v>
      </c>
      <c r="AW21" s="181" t="str">
        <f>$AH$21</f>
        <v>ＭＦＨ</v>
      </c>
      <c r="AX21" s="182">
        <f>RANK(AV21,$AV$5:$AV$28)</f>
        <v>5</v>
      </c>
    </row>
    <row r="22" spans="1:50" ht="21.95" customHeight="1" x14ac:dyDescent="0.15">
      <c r="A22" s="119"/>
      <c r="B22" s="174">
        <f>IF(C22&gt;E22,1,0)+IF(C23&gt;E23,1,0)+IF(C24&gt;E24,1,0)</f>
        <v>1</v>
      </c>
      <c r="C22" s="27">
        <f>Y6</f>
        <v>12</v>
      </c>
      <c r="D22" s="28" t="s">
        <v>34</v>
      </c>
      <c r="E22" s="27">
        <f>W6</f>
        <v>15</v>
      </c>
      <c r="F22" s="177">
        <f>IF(E22&gt;C22,1,0)+IF(E23&gt;C23,1,0)+IF(E24&gt;C24,1,0)</f>
        <v>2</v>
      </c>
      <c r="G22" s="177">
        <f>IF(H22&gt;J22,1,0)+IF(H23&gt;J23,1,0)+IF(H24&gt;J24,1,0)</f>
        <v>0</v>
      </c>
      <c r="H22" s="27">
        <f>Y10</f>
        <v>14</v>
      </c>
      <c r="I22" s="28" t="s">
        <v>34</v>
      </c>
      <c r="J22" s="27">
        <f>W10</f>
        <v>16</v>
      </c>
      <c r="K22" s="177">
        <f>IF(J22&gt;H22,1,0)+IF(J23&gt;H23,1,0)+IF(J24&gt;H24,1,0)</f>
        <v>2</v>
      </c>
      <c r="L22" s="177">
        <f>IF(M22&gt;O22,1,0)+IF(M23&gt;O23,1,0)+IF(M24&gt;O24,1,0)</f>
        <v>0</v>
      </c>
      <c r="M22" s="27">
        <f>Y14</f>
        <v>6</v>
      </c>
      <c r="N22" s="28" t="s">
        <v>34</v>
      </c>
      <c r="O22" s="27">
        <f>W14</f>
        <v>15</v>
      </c>
      <c r="P22" s="177">
        <f>IF(O22&gt;M22,1,0)+IF(O23&gt;M23,1,0)+IF(O24&gt;M24,1,0)</f>
        <v>2</v>
      </c>
      <c r="Q22" s="177">
        <f>IF(R22&gt;T22,1,0)+IF(R23&gt;T23,1,0)+IF(R24&gt;T24,1,0)</f>
        <v>0</v>
      </c>
      <c r="R22" s="27">
        <f>Y18</f>
        <v>16</v>
      </c>
      <c r="S22" s="28" t="s">
        <v>34</v>
      </c>
      <c r="T22" s="27">
        <f>W18</f>
        <v>17</v>
      </c>
      <c r="U22" s="177">
        <f>IF(T22&gt;R22,1,0)+IF(T23&gt;R23,1,0)+IF(T24&gt;R24,1,0)</f>
        <v>2</v>
      </c>
      <c r="V22" s="133">
        <f>IF(W22&gt;Y22,1,0)+IF(W23&gt;Y23,1,0)+IF(W24&gt;Y24,1,0)</f>
        <v>0</v>
      </c>
      <c r="W22" s="25"/>
      <c r="X22" s="26" t="s">
        <v>34</v>
      </c>
      <c r="Y22" s="25"/>
      <c r="Z22" s="133">
        <f>IF(Y22&gt;W22,1,0)+IF(Y23&gt;W23,1,0)+IF(Y24&gt;W24,1,0)</f>
        <v>0</v>
      </c>
      <c r="AA22" s="139">
        <f>IF(AB22&gt;AD22,1,0)+IF(AB23&gt;AD23,1,0)+IF(AB24&gt;AD24,1,0)</f>
        <v>0</v>
      </c>
      <c r="AB22" s="29"/>
      <c r="AC22" s="30" t="s">
        <v>34</v>
      </c>
      <c r="AD22" s="29"/>
      <c r="AE22" s="194">
        <f>IF(AD22&gt;AB22,1,0)+IF(AD23&gt;AB23,1,0)+IF(AD24&gt;AB24,1,0)</f>
        <v>0</v>
      </c>
      <c r="AF22" s="22"/>
      <c r="AG22" s="22"/>
      <c r="AH22" s="119"/>
      <c r="AI22" s="156"/>
      <c r="AJ22" s="152"/>
      <c r="AK22" s="143"/>
      <c r="AL22" s="152"/>
      <c r="AM22" s="152"/>
      <c r="AN22" s="152"/>
      <c r="AO22" s="143"/>
      <c r="AP22" s="152"/>
      <c r="AQ22" s="152"/>
      <c r="AR22" s="152"/>
      <c r="AS22" s="143"/>
      <c r="AT22" s="152"/>
      <c r="AU22" s="143"/>
      <c r="AV22" s="143"/>
      <c r="AW22" s="146"/>
      <c r="AX22" s="149"/>
    </row>
    <row r="23" spans="1:50" ht="21.95" customHeight="1" x14ac:dyDescent="0.15">
      <c r="A23" s="119"/>
      <c r="B23" s="175"/>
      <c r="C23" s="27">
        <f>Y7</f>
        <v>17</v>
      </c>
      <c r="D23" s="28" t="s">
        <v>34</v>
      </c>
      <c r="E23" s="27">
        <f>W7</f>
        <v>16</v>
      </c>
      <c r="F23" s="178"/>
      <c r="G23" s="178"/>
      <c r="H23" s="27">
        <f>Y11</f>
        <v>5</v>
      </c>
      <c r="I23" s="28" t="s">
        <v>34</v>
      </c>
      <c r="J23" s="27">
        <f>W11</f>
        <v>15</v>
      </c>
      <c r="K23" s="178"/>
      <c r="L23" s="178"/>
      <c r="M23" s="27">
        <f>Y15</f>
        <v>12</v>
      </c>
      <c r="N23" s="28" t="s">
        <v>34</v>
      </c>
      <c r="O23" s="27">
        <f>W15</f>
        <v>15</v>
      </c>
      <c r="P23" s="178"/>
      <c r="Q23" s="178"/>
      <c r="R23" s="27">
        <f>Y19</f>
        <v>14</v>
      </c>
      <c r="S23" s="28" t="s">
        <v>34</v>
      </c>
      <c r="T23" s="27">
        <f>W19</f>
        <v>16</v>
      </c>
      <c r="U23" s="178"/>
      <c r="V23" s="134"/>
      <c r="W23" s="25"/>
      <c r="X23" s="26" t="s">
        <v>34</v>
      </c>
      <c r="Y23" s="25"/>
      <c r="Z23" s="134"/>
      <c r="AA23" s="140"/>
      <c r="AB23" s="29"/>
      <c r="AC23" s="30" t="s">
        <v>34</v>
      </c>
      <c r="AD23" s="29"/>
      <c r="AE23" s="195"/>
      <c r="AF23" s="22"/>
      <c r="AG23" s="22"/>
      <c r="AH23" s="119"/>
      <c r="AI23" s="156"/>
      <c r="AJ23" s="152"/>
      <c r="AK23" s="143"/>
      <c r="AL23" s="152"/>
      <c r="AM23" s="152"/>
      <c r="AN23" s="152"/>
      <c r="AO23" s="143"/>
      <c r="AP23" s="152"/>
      <c r="AQ23" s="152"/>
      <c r="AR23" s="152"/>
      <c r="AS23" s="143"/>
      <c r="AT23" s="152"/>
      <c r="AU23" s="143"/>
      <c r="AV23" s="143"/>
      <c r="AW23" s="146"/>
      <c r="AX23" s="149"/>
    </row>
    <row r="24" spans="1:50" ht="21.95" customHeight="1" x14ac:dyDescent="0.15">
      <c r="A24" s="120"/>
      <c r="B24" s="176"/>
      <c r="C24" s="27">
        <f>Y8</f>
        <v>13</v>
      </c>
      <c r="D24" s="28" t="s">
        <v>34</v>
      </c>
      <c r="E24" s="27">
        <f>W8</f>
        <v>15</v>
      </c>
      <c r="F24" s="179"/>
      <c r="G24" s="179"/>
      <c r="H24" s="27">
        <f>Y12</f>
        <v>0</v>
      </c>
      <c r="I24" s="28" t="s">
        <v>34</v>
      </c>
      <c r="J24" s="27">
        <f>W12</f>
        <v>0</v>
      </c>
      <c r="K24" s="179"/>
      <c r="L24" s="179"/>
      <c r="M24" s="27">
        <f>Y16</f>
        <v>0</v>
      </c>
      <c r="N24" s="28" t="s">
        <v>34</v>
      </c>
      <c r="O24" s="27">
        <f>W16</f>
        <v>0</v>
      </c>
      <c r="P24" s="179"/>
      <c r="Q24" s="179"/>
      <c r="R24" s="27">
        <f>Y20</f>
        <v>0</v>
      </c>
      <c r="S24" s="28" t="s">
        <v>34</v>
      </c>
      <c r="T24" s="27">
        <f>W20</f>
        <v>0</v>
      </c>
      <c r="U24" s="179"/>
      <c r="V24" s="135"/>
      <c r="W24" s="25"/>
      <c r="X24" s="26" t="s">
        <v>34</v>
      </c>
      <c r="Y24" s="25"/>
      <c r="Z24" s="135"/>
      <c r="AA24" s="141"/>
      <c r="AB24" s="29"/>
      <c r="AC24" s="30" t="s">
        <v>34</v>
      </c>
      <c r="AD24" s="29"/>
      <c r="AE24" s="196"/>
      <c r="AF24" s="22"/>
      <c r="AG24" s="22"/>
      <c r="AH24" s="120"/>
      <c r="AI24" s="157"/>
      <c r="AJ24" s="153"/>
      <c r="AK24" s="144"/>
      <c r="AL24" s="153"/>
      <c r="AM24" s="153"/>
      <c r="AN24" s="153"/>
      <c r="AO24" s="144"/>
      <c r="AP24" s="153"/>
      <c r="AQ24" s="153"/>
      <c r="AR24" s="153"/>
      <c r="AS24" s="144"/>
      <c r="AT24" s="153"/>
      <c r="AU24" s="144"/>
      <c r="AV24" s="144"/>
      <c r="AW24" s="147"/>
      <c r="AX24" s="150"/>
    </row>
    <row r="25" spans="1:50" ht="21.95" customHeight="1" x14ac:dyDescent="0.15">
      <c r="A25" s="161" t="str">
        <f>AA3</f>
        <v>HOT☆KEY．A</v>
      </c>
      <c r="B25" s="162">
        <f>AA5</f>
        <v>1</v>
      </c>
      <c r="C25" s="163"/>
      <c r="D25" s="163"/>
      <c r="E25" s="163"/>
      <c r="F25" s="164"/>
      <c r="G25" s="186">
        <f>AA9</f>
        <v>8</v>
      </c>
      <c r="H25" s="163"/>
      <c r="I25" s="163"/>
      <c r="J25" s="163"/>
      <c r="K25" s="164"/>
      <c r="L25" s="186">
        <f>AA13</f>
        <v>5</v>
      </c>
      <c r="M25" s="163"/>
      <c r="N25" s="163"/>
      <c r="O25" s="163"/>
      <c r="P25" s="164"/>
      <c r="Q25" s="186">
        <f>AA17</f>
        <v>12</v>
      </c>
      <c r="R25" s="163"/>
      <c r="S25" s="163"/>
      <c r="T25" s="163"/>
      <c r="U25" s="164"/>
      <c r="V25" s="186">
        <f>AA21</f>
        <v>0</v>
      </c>
      <c r="W25" s="163"/>
      <c r="X25" s="163"/>
      <c r="Y25" s="163"/>
      <c r="Z25" s="164"/>
      <c r="AA25" s="165"/>
      <c r="AB25" s="166"/>
      <c r="AC25" s="166"/>
      <c r="AD25" s="166"/>
      <c r="AE25" s="209"/>
      <c r="AF25" s="19"/>
      <c r="AG25" s="19"/>
      <c r="AH25" s="161" t="str">
        <f>A25</f>
        <v>HOT☆KEY．A</v>
      </c>
      <c r="AI25" s="185">
        <f>IF(B26&gt;F26,1,0)+IF(G26&gt;K26,1,0)+IF(L26&gt;P26,1,0)+IF(Q26&gt;U26,1,0)+IF(V26&gt;Z26,1,0)+IF(AA26&gt;AE26,1,0)</f>
        <v>0</v>
      </c>
      <c r="AJ25" s="183">
        <f>IF(F26&gt;B26,1,0)+IF(K26&gt;G26,1,0)+IF(P26&gt;L26,1,0)+IF(U26&gt;Q26,1,0)+IF(Z26&gt;V26,1,0)+IF(AE26&gt;AA26,1,0)</f>
        <v>4</v>
      </c>
      <c r="AK25" s="180">
        <f>SUM(AI25/(AI25+AJ25))</f>
        <v>0</v>
      </c>
      <c r="AL25" s="183">
        <f>RANK(AK25,$AK$5:$AK$28,0)</f>
        <v>5</v>
      </c>
      <c r="AM25" s="183">
        <f>SUM(B26+G26+L26+Q26+V26+AA26)</f>
        <v>0</v>
      </c>
      <c r="AN25" s="183">
        <f>SUM(F26+K26+P26+U26+Z26+AE26)</f>
        <v>8</v>
      </c>
      <c r="AO25" s="180">
        <f>SUM(AM25/(AM25+AN25))</f>
        <v>0</v>
      </c>
      <c r="AP25" s="183">
        <f>RANK(AO25,$AO$5:$AO$28,0)</f>
        <v>6</v>
      </c>
      <c r="AQ25" s="183">
        <f>SUM(C26+C27+C28+H26+H27+H28+M26+M27+M28+R26+R27+R28+W26+W27+W28+AB26+AB27+AB28)</f>
        <v>69</v>
      </c>
      <c r="AR25" s="183">
        <f>SUM(E26+E27+E28+J26+J27+J28+O26+O27+O28+T26+T27+T28+Y26+Y27+Y28+AD26+AD27+AD28)</f>
        <v>120</v>
      </c>
      <c r="AS25" s="180">
        <f>SUM(AQ25/(AQ25+AR25))</f>
        <v>0.36507936507936506</v>
      </c>
      <c r="AT25" s="183">
        <f>RANK(AS25,$AS$5:$AS$28,0)</f>
        <v>6</v>
      </c>
      <c r="AU25" s="180">
        <f>RANK(AK25,$AK$5:$AK$28,1)+AO25</f>
        <v>1</v>
      </c>
      <c r="AV25" s="180">
        <f>RANK(AU25,$AU$5:$AU$28,1)+AS25</f>
        <v>1.3650793650793651</v>
      </c>
      <c r="AW25" s="181" t="str">
        <f>$AH$25</f>
        <v>HOT☆KEY．A</v>
      </c>
      <c r="AX25" s="182">
        <f>RANK(AV25,$AV$5:$AV$28)</f>
        <v>6</v>
      </c>
    </row>
    <row r="26" spans="1:50" ht="21.95" customHeight="1" x14ac:dyDescent="0.15">
      <c r="A26" s="119"/>
      <c r="B26" s="174">
        <f>IF(C26&gt;E26,1,0)+IF(C27&gt;E27,1,0)+IF(C28&gt;E28,1,0)</f>
        <v>0</v>
      </c>
      <c r="C26" s="27">
        <f>AD6</f>
        <v>11</v>
      </c>
      <c r="D26" s="28" t="s">
        <v>34</v>
      </c>
      <c r="E26" s="27">
        <f>AB6</f>
        <v>15</v>
      </c>
      <c r="F26" s="177">
        <f>IF(E26&gt;C26,1,0)+IF(E27&gt;C27,1,0)+IF(E28&gt;C28,1,0)</f>
        <v>2</v>
      </c>
      <c r="G26" s="177">
        <f>IF(H26&gt;J26,1,0)+IF(H27&gt;J27,1,0)+IF(H28&gt;J28,1,0)</f>
        <v>0</v>
      </c>
      <c r="H26" s="27">
        <f>AD10</f>
        <v>9</v>
      </c>
      <c r="I26" s="28" t="s">
        <v>34</v>
      </c>
      <c r="J26" s="27">
        <f>AB10</f>
        <v>15</v>
      </c>
      <c r="K26" s="177">
        <f>IF(J26&gt;H26,1,0)+IF(J27&gt;H27,1,0)+IF(J28&gt;H28,1,0)</f>
        <v>2</v>
      </c>
      <c r="L26" s="177">
        <f>IF(M26&gt;O26,1,0)+IF(M27&gt;O27,1,0)+IF(M28&gt;O28,1,0)</f>
        <v>0</v>
      </c>
      <c r="M26" s="27">
        <f>AD14</f>
        <v>11</v>
      </c>
      <c r="N26" s="28" t="s">
        <v>34</v>
      </c>
      <c r="O26" s="27">
        <f>AB14</f>
        <v>15</v>
      </c>
      <c r="P26" s="177">
        <f>IF(O26&gt;M26,1,0)+IF(O27&gt;M27,1,0)+IF(O28&gt;M28,1,0)</f>
        <v>2</v>
      </c>
      <c r="Q26" s="177">
        <f>IF(R26&gt;T26,1,0)+IF(R27&gt;T27,1,0)+IF(R28&gt;T28,1,0)</f>
        <v>0</v>
      </c>
      <c r="R26" s="27">
        <f>AD18</f>
        <v>7</v>
      </c>
      <c r="S26" s="28" t="s">
        <v>34</v>
      </c>
      <c r="T26" s="27">
        <f>AB18</f>
        <v>15</v>
      </c>
      <c r="U26" s="177">
        <f>IF(T26&gt;R26,1,0)+IF(T27&gt;R27,1,0)+IF(T28&gt;R28,1,0)</f>
        <v>2</v>
      </c>
      <c r="V26" s="177">
        <f>IF(W26&gt;Y26,1,0)+IF(W27&gt;Y27,1,0)+IF(W28&gt;Y28,1,0)</f>
        <v>0</v>
      </c>
      <c r="W26" s="27">
        <f>AD22</f>
        <v>0</v>
      </c>
      <c r="X26" s="28" t="s">
        <v>34</v>
      </c>
      <c r="Y26" s="27">
        <f>AB22</f>
        <v>0</v>
      </c>
      <c r="Z26" s="177">
        <f>IF(Y26&gt;W26,1,0)+IF(Y27&gt;W27,1,0)+IF(Y28&gt;W28,1,0)</f>
        <v>0</v>
      </c>
      <c r="AA26" s="133">
        <f>IF(AB26&gt;AD26,1,0)+IF(AB27&gt;AD27,1,0)+IF(AB28&gt;AD28,1,0)</f>
        <v>0</v>
      </c>
      <c r="AB26" s="25"/>
      <c r="AC26" s="26" t="s">
        <v>34</v>
      </c>
      <c r="AD26" s="25"/>
      <c r="AE26" s="200">
        <f>IF(AD26&gt;AB26,1,0)+IF(AD27&gt;AB27,1,0)+IF(AD28&gt;AB28,1,0)</f>
        <v>0</v>
      </c>
      <c r="AF26" s="22"/>
      <c r="AG26" s="22"/>
      <c r="AH26" s="119"/>
      <c r="AI26" s="156"/>
      <c r="AJ26" s="152"/>
      <c r="AK26" s="143"/>
      <c r="AL26" s="152"/>
      <c r="AM26" s="152"/>
      <c r="AN26" s="152"/>
      <c r="AO26" s="143"/>
      <c r="AP26" s="152"/>
      <c r="AQ26" s="152"/>
      <c r="AR26" s="152"/>
      <c r="AS26" s="143"/>
      <c r="AT26" s="152"/>
      <c r="AU26" s="143"/>
      <c r="AV26" s="143"/>
      <c r="AW26" s="146"/>
      <c r="AX26" s="149"/>
    </row>
    <row r="27" spans="1:50" ht="21.95" customHeight="1" x14ac:dyDescent="0.15">
      <c r="A27" s="119"/>
      <c r="B27" s="175"/>
      <c r="C27" s="27">
        <f>AD7</f>
        <v>6</v>
      </c>
      <c r="D27" s="28" t="s">
        <v>34</v>
      </c>
      <c r="E27" s="27">
        <f>AB7</f>
        <v>15</v>
      </c>
      <c r="F27" s="178"/>
      <c r="G27" s="178"/>
      <c r="H27" s="27">
        <f>AD11</f>
        <v>5</v>
      </c>
      <c r="I27" s="28" t="s">
        <v>34</v>
      </c>
      <c r="J27" s="27">
        <f>AB11</f>
        <v>15</v>
      </c>
      <c r="K27" s="178"/>
      <c r="L27" s="178"/>
      <c r="M27" s="27">
        <f>AD15</f>
        <v>12</v>
      </c>
      <c r="N27" s="28" t="s">
        <v>34</v>
      </c>
      <c r="O27" s="27">
        <f>AB15</f>
        <v>15</v>
      </c>
      <c r="P27" s="178"/>
      <c r="Q27" s="178"/>
      <c r="R27" s="27">
        <f>AD19</f>
        <v>8</v>
      </c>
      <c r="S27" s="28" t="s">
        <v>34</v>
      </c>
      <c r="T27" s="27">
        <f>AB19</f>
        <v>15</v>
      </c>
      <c r="U27" s="178"/>
      <c r="V27" s="178"/>
      <c r="W27" s="27">
        <f>AD23</f>
        <v>0</v>
      </c>
      <c r="X27" s="28" t="s">
        <v>34</v>
      </c>
      <c r="Y27" s="27">
        <f>AB23</f>
        <v>0</v>
      </c>
      <c r="Z27" s="178"/>
      <c r="AA27" s="134"/>
      <c r="AB27" s="25"/>
      <c r="AC27" s="26" t="s">
        <v>34</v>
      </c>
      <c r="AD27" s="25"/>
      <c r="AE27" s="201"/>
      <c r="AF27" s="22"/>
      <c r="AG27" s="22"/>
      <c r="AH27" s="119"/>
      <c r="AI27" s="156"/>
      <c r="AJ27" s="152"/>
      <c r="AK27" s="143"/>
      <c r="AL27" s="152"/>
      <c r="AM27" s="152"/>
      <c r="AN27" s="152"/>
      <c r="AO27" s="143"/>
      <c r="AP27" s="152"/>
      <c r="AQ27" s="152"/>
      <c r="AR27" s="152"/>
      <c r="AS27" s="143"/>
      <c r="AT27" s="152"/>
      <c r="AU27" s="143"/>
      <c r="AV27" s="143"/>
      <c r="AW27" s="146"/>
      <c r="AX27" s="149"/>
    </row>
    <row r="28" spans="1:50" ht="21.95" customHeight="1" thickBot="1" x14ac:dyDescent="0.2">
      <c r="A28" s="203"/>
      <c r="B28" s="204"/>
      <c r="C28" s="31">
        <f>AD8</f>
        <v>0</v>
      </c>
      <c r="D28" s="32" t="s">
        <v>34</v>
      </c>
      <c r="E28" s="31">
        <f>AB8</f>
        <v>0</v>
      </c>
      <c r="F28" s="205"/>
      <c r="G28" s="205"/>
      <c r="H28" s="31">
        <f>AD12</f>
        <v>0</v>
      </c>
      <c r="I28" s="32" t="s">
        <v>34</v>
      </c>
      <c r="J28" s="31">
        <f>AB12</f>
        <v>0</v>
      </c>
      <c r="K28" s="205"/>
      <c r="L28" s="205"/>
      <c r="M28" s="31">
        <f>AD16</f>
        <v>0</v>
      </c>
      <c r="N28" s="32" t="s">
        <v>34</v>
      </c>
      <c r="O28" s="31">
        <f>AB16</f>
        <v>0</v>
      </c>
      <c r="P28" s="205"/>
      <c r="Q28" s="205"/>
      <c r="R28" s="31">
        <f>AD20</f>
        <v>0</v>
      </c>
      <c r="S28" s="32" t="s">
        <v>34</v>
      </c>
      <c r="T28" s="31">
        <f>AB20</f>
        <v>0</v>
      </c>
      <c r="U28" s="205"/>
      <c r="V28" s="205"/>
      <c r="W28" s="31">
        <f>AD24</f>
        <v>0</v>
      </c>
      <c r="X28" s="32" t="s">
        <v>34</v>
      </c>
      <c r="Y28" s="31">
        <f>AB24</f>
        <v>0</v>
      </c>
      <c r="Z28" s="205"/>
      <c r="AA28" s="199"/>
      <c r="AB28" s="33"/>
      <c r="AC28" s="34" t="s">
        <v>34</v>
      </c>
      <c r="AD28" s="33"/>
      <c r="AE28" s="202"/>
      <c r="AF28" s="23"/>
      <c r="AG28" s="24"/>
      <c r="AH28" s="203"/>
      <c r="AI28" s="210"/>
      <c r="AJ28" s="198"/>
      <c r="AK28" s="197"/>
      <c r="AL28" s="198"/>
      <c r="AM28" s="198"/>
      <c r="AN28" s="198"/>
      <c r="AO28" s="197"/>
      <c r="AP28" s="198"/>
      <c r="AQ28" s="198"/>
      <c r="AR28" s="198"/>
      <c r="AS28" s="197"/>
      <c r="AT28" s="198"/>
      <c r="AU28" s="197"/>
      <c r="AV28" s="197"/>
      <c r="AW28" s="207"/>
      <c r="AX28" s="208"/>
    </row>
    <row r="29" spans="1:50" ht="24.95" customHeight="1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H29" s="206">
        <f>A29</f>
        <v>0</v>
      </c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</row>
  </sheetData>
  <sheetProtection sheet="1" objects="1" scenarios="1"/>
  <mergeCells count="240">
    <mergeCell ref="A29:AE29"/>
    <mergeCell ref="AH29:AX29"/>
    <mergeCell ref="L26:L28"/>
    <mergeCell ref="P26:P28"/>
    <mergeCell ref="Q26:Q28"/>
    <mergeCell ref="U26:U28"/>
    <mergeCell ref="V26:V28"/>
    <mergeCell ref="Z26:Z28"/>
    <mergeCell ref="AS25:AS28"/>
    <mergeCell ref="AT25:AT28"/>
    <mergeCell ref="AU25:AU28"/>
    <mergeCell ref="AV25:AV28"/>
    <mergeCell ref="AW25:AW28"/>
    <mergeCell ref="AX25:AX28"/>
    <mergeCell ref="AM25:AM28"/>
    <mergeCell ref="AN25:AN28"/>
    <mergeCell ref="AO25:AO28"/>
    <mergeCell ref="AP25:AP28"/>
    <mergeCell ref="AQ25:AQ28"/>
    <mergeCell ref="AR25:AR28"/>
    <mergeCell ref="AA25:AE25"/>
    <mergeCell ref="AH25:AH28"/>
    <mergeCell ref="AI25:AI28"/>
    <mergeCell ref="AJ25:AJ28"/>
    <mergeCell ref="A25:A28"/>
    <mergeCell ref="B25:F25"/>
    <mergeCell ref="G25:K25"/>
    <mergeCell ref="L25:P25"/>
    <mergeCell ref="Q25:U25"/>
    <mergeCell ref="V25:Z25"/>
    <mergeCell ref="B26:B28"/>
    <mergeCell ref="F26:F28"/>
    <mergeCell ref="G26:G28"/>
    <mergeCell ref="K26:K28"/>
    <mergeCell ref="AA21:AE21"/>
    <mergeCell ref="AH21:AH24"/>
    <mergeCell ref="AI21:AI24"/>
    <mergeCell ref="AJ21:AJ24"/>
    <mergeCell ref="AK21:AK24"/>
    <mergeCell ref="AL21:AL24"/>
    <mergeCell ref="AA22:AA24"/>
    <mergeCell ref="AE22:AE24"/>
    <mergeCell ref="AK25:AK28"/>
    <mergeCell ref="AL25:AL28"/>
    <mergeCell ref="AA26:AA28"/>
    <mergeCell ref="AE26:AE28"/>
    <mergeCell ref="AV21:AV24"/>
    <mergeCell ref="AW21:AW24"/>
    <mergeCell ref="AX21:AX24"/>
    <mergeCell ref="AM21:AM24"/>
    <mergeCell ref="AN21:AN24"/>
    <mergeCell ref="AO21:AO24"/>
    <mergeCell ref="AP21:AP24"/>
    <mergeCell ref="AQ21:AQ24"/>
    <mergeCell ref="AR21:AR24"/>
    <mergeCell ref="AS21:AS24"/>
    <mergeCell ref="AT21:AT24"/>
    <mergeCell ref="AU21:AU24"/>
    <mergeCell ref="AA17:AE17"/>
    <mergeCell ref="AH17:AH20"/>
    <mergeCell ref="AI17:AI20"/>
    <mergeCell ref="AJ17:AJ20"/>
    <mergeCell ref="AK17:AK20"/>
    <mergeCell ref="AL17:AL20"/>
    <mergeCell ref="AA18:AA20"/>
    <mergeCell ref="AE18:AE20"/>
    <mergeCell ref="A21:A24"/>
    <mergeCell ref="B21:F21"/>
    <mergeCell ref="G21:K21"/>
    <mergeCell ref="L21:P21"/>
    <mergeCell ref="Q21:U21"/>
    <mergeCell ref="V21:Z21"/>
    <mergeCell ref="B22:B24"/>
    <mergeCell ref="F22:F24"/>
    <mergeCell ref="G22:G24"/>
    <mergeCell ref="K22:K24"/>
    <mergeCell ref="L22:L24"/>
    <mergeCell ref="P22:P24"/>
    <mergeCell ref="Q22:Q24"/>
    <mergeCell ref="U22:U24"/>
    <mergeCell ref="V22:V24"/>
    <mergeCell ref="Z22:Z24"/>
    <mergeCell ref="AV17:AV20"/>
    <mergeCell ref="AW17:AW20"/>
    <mergeCell ref="AX17:AX20"/>
    <mergeCell ref="AM17:AM20"/>
    <mergeCell ref="AN17:AN20"/>
    <mergeCell ref="AO17:AO20"/>
    <mergeCell ref="AP17:AP20"/>
    <mergeCell ref="AQ17:AQ20"/>
    <mergeCell ref="AR17:AR20"/>
    <mergeCell ref="AS17:AS20"/>
    <mergeCell ref="AT17:AT20"/>
    <mergeCell ref="AU17:AU20"/>
    <mergeCell ref="AA13:AE13"/>
    <mergeCell ref="AH13:AH16"/>
    <mergeCell ref="AI13:AI16"/>
    <mergeCell ref="AJ13:AJ16"/>
    <mergeCell ref="AK13:AK16"/>
    <mergeCell ref="AL13:AL16"/>
    <mergeCell ref="AA14:AA16"/>
    <mergeCell ref="AE14:AE16"/>
    <mergeCell ref="A17:A20"/>
    <mergeCell ref="B17:F17"/>
    <mergeCell ref="G17:K17"/>
    <mergeCell ref="L17:P17"/>
    <mergeCell ref="Q17:U17"/>
    <mergeCell ref="V17:Z17"/>
    <mergeCell ref="B18:B20"/>
    <mergeCell ref="F18:F20"/>
    <mergeCell ref="G18:G20"/>
    <mergeCell ref="K18:K20"/>
    <mergeCell ref="L18:L20"/>
    <mergeCell ref="P18:P20"/>
    <mergeCell ref="Q18:Q20"/>
    <mergeCell ref="U18:U20"/>
    <mergeCell ref="V18:V20"/>
    <mergeCell ref="Z18:Z20"/>
    <mergeCell ref="AV13:AV16"/>
    <mergeCell ref="AW13:AW16"/>
    <mergeCell ref="AX13:AX16"/>
    <mergeCell ref="AM13:AM16"/>
    <mergeCell ref="AN13:AN16"/>
    <mergeCell ref="AO13:AO16"/>
    <mergeCell ref="AP13:AP16"/>
    <mergeCell ref="AQ13:AQ16"/>
    <mergeCell ref="AR13:AR16"/>
    <mergeCell ref="AS13:AS16"/>
    <mergeCell ref="AT13:AT16"/>
    <mergeCell ref="AU13:AU16"/>
    <mergeCell ref="AA9:AE9"/>
    <mergeCell ref="AH9:AH12"/>
    <mergeCell ref="AI9:AI12"/>
    <mergeCell ref="AJ9:AJ12"/>
    <mergeCell ref="AK9:AK12"/>
    <mergeCell ref="AL9:AL12"/>
    <mergeCell ref="AA10:AA12"/>
    <mergeCell ref="AE10:AE12"/>
    <mergeCell ref="A13:A16"/>
    <mergeCell ref="B13:F13"/>
    <mergeCell ref="G13:K13"/>
    <mergeCell ref="L13:P13"/>
    <mergeCell ref="Q13:U13"/>
    <mergeCell ref="V13:Z13"/>
    <mergeCell ref="B14:B16"/>
    <mergeCell ref="F14:F16"/>
    <mergeCell ref="G14:G16"/>
    <mergeCell ref="K14:K16"/>
    <mergeCell ref="L14:L16"/>
    <mergeCell ref="P14:P16"/>
    <mergeCell ref="Q14:Q16"/>
    <mergeCell ref="U14:U16"/>
    <mergeCell ref="V14:V16"/>
    <mergeCell ref="Z14:Z16"/>
    <mergeCell ref="AV9:AV12"/>
    <mergeCell ref="AW9:AW12"/>
    <mergeCell ref="AX9:AX12"/>
    <mergeCell ref="AM9:AM12"/>
    <mergeCell ref="AN9:AN12"/>
    <mergeCell ref="AO9:AO12"/>
    <mergeCell ref="AP9:AP12"/>
    <mergeCell ref="AQ9:AQ12"/>
    <mergeCell ref="AR9:AR12"/>
    <mergeCell ref="AS9:AS12"/>
    <mergeCell ref="AT9:AT12"/>
    <mergeCell ref="AU9:AU12"/>
    <mergeCell ref="AA5:AE5"/>
    <mergeCell ref="AH5:AH8"/>
    <mergeCell ref="AI5:AI8"/>
    <mergeCell ref="AJ5:AJ8"/>
    <mergeCell ref="AK5:AK8"/>
    <mergeCell ref="AL5:AL8"/>
    <mergeCell ref="AA6:AA8"/>
    <mergeCell ref="AE6:AE8"/>
    <mergeCell ref="A9:A12"/>
    <mergeCell ref="B9:F9"/>
    <mergeCell ref="G9:K9"/>
    <mergeCell ref="L9:P9"/>
    <mergeCell ref="Q9:U9"/>
    <mergeCell ref="V9:Z9"/>
    <mergeCell ref="B10:B12"/>
    <mergeCell ref="F10:F12"/>
    <mergeCell ref="G10:G12"/>
    <mergeCell ref="K10:K12"/>
    <mergeCell ref="L10:L12"/>
    <mergeCell ref="P10:P12"/>
    <mergeCell ref="Q10:Q12"/>
    <mergeCell ref="U10:U12"/>
    <mergeCell ref="V10:V12"/>
    <mergeCell ref="Z10:Z12"/>
    <mergeCell ref="AV5:AV8"/>
    <mergeCell ref="AW5:AW8"/>
    <mergeCell ref="AX5:AX8"/>
    <mergeCell ref="AM5:AM8"/>
    <mergeCell ref="AN5:AN8"/>
    <mergeCell ref="AO5:AO8"/>
    <mergeCell ref="AP5:AP8"/>
    <mergeCell ref="AQ5:AQ8"/>
    <mergeCell ref="AR5:AR8"/>
    <mergeCell ref="AS5:AS8"/>
    <mergeCell ref="AT5:AT8"/>
    <mergeCell ref="AU5:AU8"/>
    <mergeCell ref="A5:A8"/>
    <mergeCell ref="B5:F5"/>
    <mergeCell ref="G5:K5"/>
    <mergeCell ref="L5:P5"/>
    <mergeCell ref="Q5:U5"/>
    <mergeCell ref="V5:Z5"/>
    <mergeCell ref="B6:B8"/>
    <mergeCell ref="F6:F8"/>
    <mergeCell ref="G6:G8"/>
    <mergeCell ref="K6:K8"/>
    <mergeCell ref="L6:L8"/>
    <mergeCell ref="P6:P8"/>
    <mergeCell ref="Q6:Q8"/>
    <mergeCell ref="U6:U8"/>
    <mergeCell ref="V6:V8"/>
    <mergeCell ref="Z6:Z8"/>
    <mergeCell ref="A1:AE1"/>
    <mergeCell ref="AH1:AX1"/>
    <mergeCell ref="A2:AE2"/>
    <mergeCell ref="AH2:AX2"/>
    <mergeCell ref="A3:A4"/>
    <mergeCell ref="B3:F4"/>
    <mergeCell ref="G3:K4"/>
    <mergeCell ref="L3:P4"/>
    <mergeCell ref="Q3:U4"/>
    <mergeCell ref="V3:Z4"/>
    <mergeCell ref="AQ3:AS3"/>
    <mergeCell ref="AT3:AT4"/>
    <mergeCell ref="AU3:AU4"/>
    <mergeCell ref="AV3:AV4"/>
    <mergeCell ref="AW3:AW4"/>
    <mergeCell ref="AX3:AX4"/>
    <mergeCell ref="AA3:AE4"/>
    <mergeCell ref="AH3:AH4"/>
    <mergeCell ref="AI3:AK3"/>
    <mergeCell ref="AL3:AL4"/>
    <mergeCell ref="AM3:AO3"/>
    <mergeCell ref="AP3:AP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X29"/>
  <sheetViews>
    <sheetView zoomScale="70" zoomScaleNormal="70" workbookViewId="0">
      <selection activeCell="AB20" sqref="AB18:AD20"/>
    </sheetView>
  </sheetViews>
  <sheetFormatPr defaultRowHeight="13.5" x14ac:dyDescent="0.15"/>
  <cols>
    <col min="1" max="1" width="15.625" style="14" customWidth="1"/>
    <col min="2" max="32" width="3.875" style="14" customWidth="1"/>
    <col min="33" max="33" width="3.75" style="14" customWidth="1"/>
    <col min="34" max="34" width="15.625" style="14" customWidth="1"/>
    <col min="35" max="36" width="5.625" style="14" customWidth="1"/>
    <col min="37" max="38" width="8.625" style="14" customWidth="1"/>
    <col min="39" max="40" width="5.625" style="14" customWidth="1"/>
    <col min="41" max="42" width="8.625" style="14" customWidth="1"/>
    <col min="43" max="44" width="5.625" style="14" customWidth="1"/>
    <col min="45" max="45" width="9.625" style="14" customWidth="1"/>
    <col min="46" max="48" width="8.625" style="14" customWidth="1"/>
    <col min="49" max="49" width="15.75" style="14" customWidth="1"/>
    <col min="50" max="50" width="9.625" style="14" customWidth="1"/>
    <col min="51" max="16384" width="9" style="14"/>
  </cols>
  <sheetData>
    <row r="1" spans="1:50" ht="24.95" customHeight="1" x14ac:dyDescent="0.2">
      <c r="A1" s="90" t="s">
        <v>66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H1" s="90" t="str">
        <f>A1</f>
        <v>トリム18歳の部</v>
      </c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</row>
    <row r="2" spans="1:50" ht="24.95" customHeight="1" thickBot="1" x14ac:dyDescent="0.25">
      <c r="A2" s="91" t="s">
        <v>83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15"/>
      <c r="AG2" s="15"/>
      <c r="AH2" s="91" t="str">
        <f>A2</f>
        <v>　Ｄグループ</v>
      </c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1:50" ht="24.95" customHeight="1" x14ac:dyDescent="0.15">
      <c r="A3" s="92" t="s">
        <v>84</v>
      </c>
      <c r="B3" s="94" t="s">
        <v>85</v>
      </c>
      <c r="C3" s="95"/>
      <c r="D3" s="95"/>
      <c r="E3" s="95"/>
      <c r="F3" s="96"/>
      <c r="G3" s="100" t="s">
        <v>86</v>
      </c>
      <c r="H3" s="95"/>
      <c r="I3" s="95"/>
      <c r="J3" s="95"/>
      <c r="K3" s="96"/>
      <c r="L3" s="100" t="s">
        <v>87</v>
      </c>
      <c r="M3" s="95"/>
      <c r="N3" s="95"/>
      <c r="O3" s="95"/>
      <c r="P3" s="96"/>
      <c r="Q3" s="100" t="s">
        <v>88</v>
      </c>
      <c r="R3" s="95"/>
      <c r="S3" s="95"/>
      <c r="T3" s="95"/>
      <c r="U3" s="96"/>
      <c r="V3" s="100" t="s">
        <v>89</v>
      </c>
      <c r="W3" s="95"/>
      <c r="X3" s="95"/>
      <c r="Y3" s="95"/>
      <c r="Z3" s="96"/>
      <c r="AA3" s="100" t="s">
        <v>90</v>
      </c>
      <c r="AB3" s="95"/>
      <c r="AC3" s="95"/>
      <c r="AD3" s="95"/>
      <c r="AE3" s="113"/>
      <c r="AF3" s="16"/>
      <c r="AG3" s="16"/>
      <c r="AH3" s="115"/>
      <c r="AI3" s="117" t="s">
        <v>12</v>
      </c>
      <c r="AJ3" s="103"/>
      <c r="AK3" s="104"/>
      <c r="AL3" s="105" t="s">
        <v>13</v>
      </c>
      <c r="AM3" s="102" t="s">
        <v>14</v>
      </c>
      <c r="AN3" s="103"/>
      <c r="AO3" s="104"/>
      <c r="AP3" s="105" t="s">
        <v>13</v>
      </c>
      <c r="AQ3" s="102" t="s">
        <v>15</v>
      </c>
      <c r="AR3" s="103"/>
      <c r="AS3" s="104"/>
      <c r="AT3" s="105" t="s">
        <v>16</v>
      </c>
      <c r="AU3" s="107" t="s">
        <v>17</v>
      </c>
      <c r="AV3" s="107" t="s">
        <v>18</v>
      </c>
      <c r="AW3" s="109" t="s">
        <v>19</v>
      </c>
      <c r="AX3" s="111" t="s">
        <v>20</v>
      </c>
    </row>
    <row r="4" spans="1:50" ht="24.95" customHeight="1" thickBot="1" x14ac:dyDescent="0.2">
      <c r="A4" s="93"/>
      <c r="B4" s="97"/>
      <c r="C4" s="98"/>
      <c r="D4" s="98"/>
      <c r="E4" s="98"/>
      <c r="F4" s="99"/>
      <c r="G4" s="101"/>
      <c r="H4" s="98"/>
      <c r="I4" s="98"/>
      <c r="J4" s="98"/>
      <c r="K4" s="99"/>
      <c r="L4" s="101"/>
      <c r="M4" s="98"/>
      <c r="N4" s="98"/>
      <c r="O4" s="98"/>
      <c r="P4" s="99"/>
      <c r="Q4" s="101"/>
      <c r="R4" s="98"/>
      <c r="S4" s="98"/>
      <c r="T4" s="98"/>
      <c r="U4" s="99"/>
      <c r="V4" s="101"/>
      <c r="W4" s="98"/>
      <c r="X4" s="98"/>
      <c r="Y4" s="98"/>
      <c r="Z4" s="99"/>
      <c r="AA4" s="101"/>
      <c r="AB4" s="98"/>
      <c r="AC4" s="98"/>
      <c r="AD4" s="98"/>
      <c r="AE4" s="114"/>
      <c r="AF4" s="16"/>
      <c r="AG4" s="16"/>
      <c r="AH4" s="116"/>
      <c r="AI4" s="17" t="s">
        <v>21</v>
      </c>
      <c r="AJ4" s="18" t="s">
        <v>22</v>
      </c>
      <c r="AK4" s="18" t="s">
        <v>23</v>
      </c>
      <c r="AL4" s="106"/>
      <c r="AM4" s="17" t="s">
        <v>21</v>
      </c>
      <c r="AN4" s="18" t="s">
        <v>22</v>
      </c>
      <c r="AO4" s="18" t="s">
        <v>24</v>
      </c>
      <c r="AP4" s="106"/>
      <c r="AQ4" s="17" t="s">
        <v>21</v>
      </c>
      <c r="AR4" s="18" t="s">
        <v>22</v>
      </c>
      <c r="AS4" s="18" t="s">
        <v>25</v>
      </c>
      <c r="AT4" s="106"/>
      <c r="AU4" s="108"/>
      <c r="AV4" s="108"/>
      <c r="AW4" s="110"/>
      <c r="AX4" s="112"/>
    </row>
    <row r="5" spans="1:50" ht="21.95" customHeight="1" x14ac:dyDescent="0.15">
      <c r="A5" s="118" t="str">
        <f>B3</f>
        <v>cherry</v>
      </c>
      <c r="B5" s="121"/>
      <c r="C5" s="122"/>
      <c r="D5" s="122"/>
      <c r="E5" s="122"/>
      <c r="F5" s="123"/>
      <c r="G5" s="124">
        <v>10</v>
      </c>
      <c r="H5" s="125"/>
      <c r="I5" s="125"/>
      <c r="J5" s="125"/>
      <c r="K5" s="126"/>
      <c r="L5" s="124">
        <v>7</v>
      </c>
      <c r="M5" s="125"/>
      <c r="N5" s="125"/>
      <c r="O5" s="125"/>
      <c r="P5" s="126"/>
      <c r="Q5" s="127">
        <v>0</v>
      </c>
      <c r="R5" s="128"/>
      <c r="S5" s="128"/>
      <c r="T5" s="128"/>
      <c r="U5" s="129"/>
      <c r="V5" s="124">
        <v>4</v>
      </c>
      <c r="W5" s="125"/>
      <c r="X5" s="125"/>
      <c r="Y5" s="125"/>
      <c r="Z5" s="126"/>
      <c r="AA5" s="124">
        <v>1</v>
      </c>
      <c r="AB5" s="125"/>
      <c r="AC5" s="125"/>
      <c r="AD5" s="125"/>
      <c r="AE5" s="154"/>
      <c r="AF5" s="19"/>
      <c r="AG5" s="19"/>
      <c r="AH5" s="118" t="str">
        <f>A5</f>
        <v>cherry</v>
      </c>
      <c r="AI5" s="155">
        <f>IF(B6&gt;F6,1,0)+IF(G6&gt;K6,1,0)+IF(L6&gt;P6,1,0)+IF(Q6&gt;U6,1,0)+IF(V6&gt;Z6,1,0)+IF(AA6&gt;AE6,1,0)</f>
        <v>2</v>
      </c>
      <c r="AJ5" s="151">
        <f>IF(F6&gt;B6,1,0)+IF(K6&gt;G6,1,0)+IF(P6&gt;L6,1,0)+IF(U6&gt;Q6,1,0)+IF(Z6&gt;V6,1,0)+IF(AE6&gt;AA6,1,0)</f>
        <v>2</v>
      </c>
      <c r="AK5" s="142">
        <f>SUM(AI5/(AI5+AJ5))</f>
        <v>0.5</v>
      </c>
      <c r="AL5" s="151">
        <f>RANK(AK5,$AK$5:$AK$28,0)</f>
        <v>3</v>
      </c>
      <c r="AM5" s="151">
        <f>SUM(B6+G6+L6+Q6+V6+AA6)</f>
        <v>5</v>
      </c>
      <c r="AN5" s="151">
        <f>SUM(F6+K6+P6+U6+Z6+AE6)</f>
        <v>6</v>
      </c>
      <c r="AO5" s="142">
        <f>SUM(AM5/(AM5+AN5))</f>
        <v>0.45454545454545453</v>
      </c>
      <c r="AP5" s="151">
        <f>RANK(AO5,$AO$5:$AO$28,0)</f>
        <v>4</v>
      </c>
      <c r="AQ5" s="151">
        <f>SUM(C6+C7+C8+H6+H7+H8+M6+M7+M8+R6+R7+R8+W6+W7+W8+AB6+AB7+AB8)</f>
        <v>131</v>
      </c>
      <c r="AR5" s="151">
        <f>SUM(E6+E7+E8+J6+J7+J8+O6+O7+O8+T6+T7+T8+Y6+Y7+Y8+AD6+AD7+AD8)</f>
        <v>149</v>
      </c>
      <c r="AS5" s="142">
        <f>SUM(AQ5/(AQ5+AR5))</f>
        <v>0.46785714285714286</v>
      </c>
      <c r="AT5" s="151">
        <f>RANK(AS5,$AS$5:$AS$28,0)</f>
        <v>5</v>
      </c>
      <c r="AU5" s="142">
        <f>RANK(AK5,$AK$5:$AK$28,1)+AO5</f>
        <v>3.4545454545454546</v>
      </c>
      <c r="AV5" s="142">
        <f>RANK(AU5,$AU$5:$AU$28,1)+AS5</f>
        <v>3.467857142857143</v>
      </c>
      <c r="AW5" s="145" t="str">
        <f>$AH$5</f>
        <v>cherry</v>
      </c>
      <c r="AX5" s="148">
        <f>RANK(AV5,$AV$5:$AV$28)</f>
        <v>4</v>
      </c>
    </row>
    <row r="6" spans="1:50" ht="21.95" customHeight="1" x14ac:dyDescent="0.15">
      <c r="A6" s="119"/>
      <c r="B6" s="130">
        <f>IF(C6&gt;E6,1,0)+IF(C7&gt;E7,1,0)+IF(C8&gt;E8,1,0)</f>
        <v>0</v>
      </c>
      <c r="C6" s="25"/>
      <c r="D6" s="26" t="s">
        <v>26</v>
      </c>
      <c r="E6" s="25"/>
      <c r="F6" s="133">
        <f>IF(E6&gt;C6,1,0)+IF(E7&gt;C7,1,0)+IF(E8&gt;C8,1,0)</f>
        <v>0</v>
      </c>
      <c r="G6" s="136">
        <f>IF(H6&gt;J6,1,0)+IF(H7&gt;J7,1,0)+IF(H8&gt;J8,1,0)</f>
        <v>0</v>
      </c>
      <c r="H6" s="20">
        <v>7</v>
      </c>
      <c r="I6" s="21" t="s">
        <v>27</v>
      </c>
      <c r="J6" s="20">
        <v>15</v>
      </c>
      <c r="K6" s="136">
        <f>IF(J6&gt;H6,1,0)+IF(J7&gt;H7,1,0)+IF(J8&gt;H8,1,0)</f>
        <v>2</v>
      </c>
      <c r="L6" s="136">
        <f>IF(M6&gt;O6,1,0)+IF(M7&gt;O7,1,0)+IF(M8&gt;O8,1,0)</f>
        <v>2</v>
      </c>
      <c r="M6" s="20">
        <v>7</v>
      </c>
      <c r="N6" s="21" t="s">
        <v>26</v>
      </c>
      <c r="O6" s="20">
        <v>15</v>
      </c>
      <c r="P6" s="136">
        <f>IF(O6&gt;M6,1,0)+IF(O7&gt;M7,1,0)+IF(O8&gt;M8,1,0)</f>
        <v>1</v>
      </c>
      <c r="Q6" s="139">
        <f>IF(R6&gt;T6,1,0)+IF(R7&gt;T7,1,0)+IF(R8&gt;T8,1,0)</f>
        <v>0</v>
      </c>
      <c r="R6" s="29"/>
      <c r="S6" s="30" t="s">
        <v>28</v>
      </c>
      <c r="T6" s="29"/>
      <c r="U6" s="139">
        <f>IF(T6&gt;R6,1,0)+IF(T7&gt;R7,1,0)+IF(T8&gt;R8,1,0)</f>
        <v>0</v>
      </c>
      <c r="V6" s="136">
        <f>IF(W6&gt;Y6,1,0)+IF(W7&gt;Y7,1,0)+IF(W8&gt;Y8,1,0)</f>
        <v>1</v>
      </c>
      <c r="W6" s="20">
        <v>10</v>
      </c>
      <c r="X6" s="21" t="s">
        <v>29</v>
      </c>
      <c r="Y6" s="20">
        <v>15</v>
      </c>
      <c r="Z6" s="136">
        <f>IF(Y6&gt;W6,1,0)+IF(Y7&gt;W7,1,0)+IF(Y8&gt;W8,1,0)</f>
        <v>2</v>
      </c>
      <c r="AA6" s="136">
        <f>IF(AB6&gt;AD6,1,0)+IF(AB7&gt;AD7,1,0)+IF(AB8&gt;AD8,1,0)</f>
        <v>2</v>
      </c>
      <c r="AB6" s="20">
        <v>13</v>
      </c>
      <c r="AC6" s="21" t="s">
        <v>30</v>
      </c>
      <c r="AD6" s="20">
        <v>15</v>
      </c>
      <c r="AE6" s="158">
        <f>IF(AD6&gt;AB6,1,0)+IF(AD7&gt;AB7,1,0)+IF(AD8&gt;AB8,1,0)</f>
        <v>1</v>
      </c>
      <c r="AF6" s="22"/>
      <c r="AG6" s="22"/>
      <c r="AH6" s="119"/>
      <c r="AI6" s="156"/>
      <c r="AJ6" s="152"/>
      <c r="AK6" s="143"/>
      <c r="AL6" s="152"/>
      <c r="AM6" s="152"/>
      <c r="AN6" s="152"/>
      <c r="AO6" s="143"/>
      <c r="AP6" s="152"/>
      <c r="AQ6" s="152"/>
      <c r="AR6" s="152"/>
      <c r="AS6" s="143"/>
      <c r="AT6" s="152"/>
      <c r="AU6" s="143"/>
      <c r="AV6" s="143"/>
      <c r="AW6" s="146"/>
      <c r="AX6" s="149"/>
    </row>
    <row r="7" spans="1:50" ht="21.95" customHeight="1" x14ac:dyDescent="0.15">
      <c r="A7" s="119"/>
      <c r="B7" s="131"/>
      <c r="C7" s="25"/>
      <c r="D7" s="26" t="s">
        <v>30</v>
      </c>
      <c r="E7" s="25"/>
      <c r="F7" s="134"/>
      <c r="G7" s="137"/>
      <c r="H7" s="20">
        <v>9</v>
      </c>
      <c r="I7" s="21" t="s">
        <v>30</v>
      </c>
      <c r="J7" s="20">
        <v>15</v>
      </c>
      <c r="K7" s="137"/>
      <c r="L7" s="137"/>
      <c r="M7" s="20">
        <v>15</v>
      </c>
      <c r="N7" s="21" t="s">
        <v>27</v>
      </c>
      <c r="O7" s="20">
        <v>12</v>
      </c>
      <c r="P7" s="137"/>
      <c r="Q7" s="140"/>
      <c r="R7" s="29"/>
      <c r="S7" s="30" t="s">
        <v>31</v>
      </c>
      <c r="T7" s="29"/>
      <c r="U7" s="140"/>
      <c r="V7" s="137"/>
      <c r="W7" s="20">
        <v>15</v>
      </c>
      <c r="X7" s="21" t="s">
        <v>28</v>
      </c>
      <c r="Y7" s="20">
        <v>4</v>
      </c>
      <c r="Z7" s="137"/>
      <c r="AA7" s="137"/>
      <c r="AB7" s="20">
        <v>17</v>
      </c>
      <c r="AC7" s="21" t="s">
        <v>30</v>
      </c>
      <c r="AD7" s="20">
        <v>16</v>
      </c>
      <c r="AE7" s="159"/>
      <c r="AF7" s="22"/>
      <c r="AG7" s="22"/>
      <c r="AH7" s="119"/>
      <c r="AI7" s="156"/>
      <c r="AJ7" s="152"/>
      <c r="AK7" s="143"/>
      <c r="AL7" s="152"/>
      <c r="AM7" s="152"/>
      <c r="AN7" s="152"/>
      <c r="AO7" s="143"/>
      <c r="AP7" s="152"/>
      <c r="AQ7" s="152"/>
      <c r="AR7" s="152"/>
      <c r="AS7" s="143"/>
      <c r="AT7" s="152"/>
      <c r="AU7" s="143"/>
      <c r="AV7" s="143"/>
      <c r="AW7" s="146"/>
      <c r="AX7" s="149"/>
    </row>
    <row r="8" spans="1:50" ht="21.95" customHeight="1" x14ac:dyDescent="0.15">
      <c r="A8" s="120"/>
      <c r="B8" s="132"/>
      <c r="C8" s="25"/>
      <c r="D8" s="26" t="s">
        <v>30</v>
      </c>
      <c r="E8" s="25"/>
      <c r="F8" s="135"/>
      <c r="G8" s="138"/>
      <c r="H8" s="20"/>
      <c r="I8" s="21" t="s">
        <v>30</v>
      </c>
      <c r="J8" s="20"/>
      <c r="K8" s="138"/>
      <c r="L8" s="138"/>
      <c r="M8" s="20">
        <v>16</v>
      </c>
      <c r="N8" s="21" t="s">
        <v>30</v>
      </c>
      <c r="O8" s="20">
        <v>14</v>
      </c>
      <c r="P8" s="138"/>
      <c r="Q8" s="141"/>
      <c r="R8" s="29"/>
      <c r="S8" s="30" t="s">
        <v>30</v>
      </c>
      <c r="T8" s="29"/>
      <c r="U8" s="141"/>
      <c r="V8" s="138"/>
      <c r="W8" s="20">
        <v>7</v>
      </c>
      <c r="X8" s="21" t="s">
        <v>32</v>
      </c>
      <c r="Y8" s="20">
        <v>15</v>
      </c>
      <c r="Z8" s="138"/>
      <c r="AA8" s="138"/>
      <c r="AB8" s="20">
        <v>15</v>
      </c>
      <c r="AC8" s="21" t="s">
        <v>33</v>
      </c>
      <c r="AD8" s="20">
        <v>13</v>
      </c>
      <c r="AE8" s="160"/>
      <c r="AF8" s="22"/>
      <c r="AG8" s="22"/>
      <c r="AH8" s="120"/>
      <c r="AI8" s="157"/>
      <c r="AJ8" s="153"/>
      <c r="AK8" s="144"/>
      <c r="AL8" s="153"/>
      <c r="AM8" s="153"/>
      <c r="AN8" s="153"/>
      <c r="AO8" s="144"/>
      <c r="AP8" s="153"/>
      <c r="AQ8" s="153"/>
      <c r="AR8" s="153"/>
      <c r="AS8" s="144"/>
      <c r="AT8" s="153"/>
      <c r="AU8" s="144"/>
      <c r="AV8" s="144"/>
      <c r="AW8" s="147"/>
      <c r="AX8" s="150"/>
    </row>
    <row r="9" spans="1:50" ht="21.95" customHeight="1" x14ac:dyDescent="0.15">
      <c r="A9" s="161" t="str">
        <f>G3</f>
        <v>ほたる</v>
      </c>
      <c r="B9" s="162">
        <f>G5</f>
        <v>10</v>
      </c>
      <c r="C9" s="163"/>
      <c r="D9" s="163"/>
      <c r="E9" s="163"/>
      <c r="F9" s="164"/>
      <c r="G9" s="165"/>
      <c r="H9" s="166"/>
      <c r="I9" s="166"/>
      <c r="J9" s="166"/>
      <c r="K9" s="167"/>
      <c r="L9" s="168">
        <v>0</v>
      </c>
      <c r="M9" s="169"/>
      <c r="N9" s="169"/>
      <c r="O9" s="169"/>
      <c r="P9" s="170"/>
      <c r="Q9" s="171">
        <v>6</v>
      </c>
      <c r="R9" s="172"/>
      <c r="S9" s="172"/>
      <c r="T9" s="172"/>
      <c r="U9" s="173"/>
      <c r="V9" s="171">
        <v>2</v>
      </c>
      <c r="W9" s="172"/>
      <c r="X9" s="172"/>
      <c r="Y9" s="172"/>
      <c r="Z9" s="173"/>
      <c r="AA9" s="171">
        <v>8</v>
      </c>
      <c r="AB9" s="172"/>
      <c r="AC9" s="172"/>
      <c r="AD9" s="172"/>
      <c r="AE9" s="184"/>
      <c r="AF9" s="19"/>
      <c r="AG9" s="19"/>
      <c r="AH9" s="161" t="str">
        <f>A9</f>
        <v>ほたる</v>
      </c>
      <c r="AI9" s="185">
        <f>IF(B10&gt;F10,1,0)+IF(G10&gt;K10,1,0)+IF(L10&gt;P10,1,0)+IF(Q10&gt;U10,1,0)+IF(V10&gt;Z10,1,0)+IF(AA10&gt;AE10,1,0)</f>
        <v>1</v>
      </c>
      <c r="AJ9" s="183">
        <f>IF(F10&gt;B10,1,0)+IF(K10&gt;G10,1,0)+IF(P10&gt;L10,1,0)+IF(U10&gt;Q10,1,0)+IF(Z10&gt;V10,1,0)+IF(AE10&gt;AA10,1,0)</f>
        <v>3</v>
      </c>
      <c r="AK9" s="180">
        <f>SUM(AI9/(AI9+AJ9))</f>
        <v>0.25</v>
      </c>
      <c r="AL9" s="183">
        <f>RANK(AK9,$AK$5:$AK$28,0)</f>
        <v>5</v>
      </c>
      <c r="AM9" s="183">
        <f>SUM(B10+G10+L10+Q10+V10+AA10)</f>
        <v>2</v>
      </c>
      <c r="AN9" s="183">
        <f>SUM(F10+K10+P10+U10+Z10+AE10)</f>
        <v>6</v>
      </c>
      <c r="AO9" s="180">
        <f>SUM(AM9/(AM9+AN9))</f>
        <v>0.25</v>
      </c>
      <c r="AP9" s="183">
        <f>RANK(AO9,$AO$5:$AO$28,0)</f>
        <v>6</v>
      </c>
      <c r="AQ9" s="183">
        <f>SUM(C10+C11+C12+H10+H11+H12+M10+M11+M12+R10+R11+R12+W10+W11+W12+AB10+AB11+AB12)</f>
        <v>93</v>
      </c>
      <c r="AR9" s="183">
        <f>SUM(E10+E11+E12+J10+J11+J12+O10+O11+O12+T10+T11+T12+Y10+Y11+Y12+AD10+AD11+AD12)</f>
        <v>107</v>
      </c>
      <c r="AS9" s="180">
        <f>SUM(AQ9/(AQ9+AR9))</f>
        <v>0.46500000000000002</v>
      </c>
      <c r="AT9" s="183">
        <f>RANK(AS9,$AS$5:$AS$28,0)</f>
        <v>6</v>
      </c>
      <c r="AU9" s="180">
        <f>RANK(AK9,$AK$5:$AK$28,1)+AO9</f>
        <v>1.25</v>
      </c>
      <c r="AV9" s="180">
        <f>RANK(AU9,$AU$5:$AU$28,1)+AS9</f>
        <v>1.4650000000000001</v>
      </c>
      <c r="AW9" s="181" t="str">
        <f>$AH$9</f>
        <v>ほたる</v>
      </c>
      <c r="AX9" s="182">
        <f>RANK(AV9,$AV$5:$AV$28)</f>
        <v>6</v>
      </c>
    </row>
    <row r="10" spans="1:50" ht="21.95" customHeight="1" x14ac:dyDescent="0.15">
      <c r="A10" s="119"/>
      <c r="B10" s="174">
        <f>IF(C10&gt;E10,1,0)+IF(C11&gt;E11,1,0)+IF(C12&gt;E12,1,0)</f>
        <v>2</v>
      </c>
      <c r="C10" s="27">
        <f>J6</f>
        <v>15</v>
      </c>
      <c r="D10" s="28" t="s">
        <v>34</v>
      </c>
      <c r="E10" s="27">
        <f>H6</f>
        <v>7</v>
      </c>
      <c r="F10" s="177">
        <f>IF(E10&gt;C10,1,0)+IF(E11&gt;C11,1,0)+IF(E12&gt;C12,1,0)</f>
        <v>0</v>
      </c>
      <c r="G10" s="133">
        <f>IF(H10&gt;J10,1,0)+IF(H11&gt;J11,1,0)+IF(H12&gt;J12,1,0)</f>
        <v>0</v>
      </c>
      <c r="H10" s="25"/>
      <c r="I10" s="26" t="s">
        <v>34</v>
      </c>
      <c r="J10" s="25"/>
      <c r="K10" s="133">
        <f>IF(J10&gt;H10,1,0)+IF(J11&gt;H11,1,0)+IF(J12&gt;H12,1,0)</f>
        <v>0</v>
      </c>
      <c r="L10" s="139">
        <f>IF(M10&gt;O10,1,0)+IF(M11&gt;O11,1,0)+IF(M12&gt;O12,1,0)</f>
        <v>0</v>
      </c>
      <c r="M10" s="29"/>
      <c r="N10" s="30" t="s">
        <v>34</v>
      </c>
      <c r="O10" s="29"/>
      <c r="P10" s="139">
        <f>IF(O10&gt;M10,1,0)+IF(O11&gt;M11,1,0)+IF(O12&gt;M12,1,0)</f>
        <v>0</v>
      </c>
      <c r="Q10" s="136">
        <f>IF(R10&gt;T10,1,0)+IF(R11&gt;T11,1,0)+IF(R12&gt;T12,1,0)</f>
        <v>0</v>
      </c>
      <c r="R10" s="20">
        <v>12</v>
      </c>
      <c r="S10" s="21" t="s">
        <v>34</v>
      </c>
      <c r="T10" s="20">
        <v>15</v>
      </c>
      <c r="U10" s="136">
        <f>IF(T10&gt;R10,1,0)+IF(T11&gt;R11,1,0)+IF(T12&gt;R12,1,0)</f>
        <v>2</v>
      </c>
      <c r="V10" s="136">
        <f>IF(W10&gt;Y10,1,0)+IF(W11&gt;Y11,1,0)+IF(W12&gt;Y12,1,0)</f>
        <v>0</v>
      </c>
      <c r="W10" s="20">
        <v>11</v>
      </c>
      <c r="X10" s="21" t="s">
        <v>34</v>
      </c>
      <c r="Y10" s="20">
        <v>15</v>
      </c>
      <c r="Z10" s="136">
        <f>IF(Y10&gt;W10,1,0)+IF(Y11&gt;W11,1,0)+IF(Y12&gt;W12,1,0)</f>
        <v>2</v>
      </c>
      <c r="AA10" s="136">
        <f>IF(AB10&gt;AD10,1,0)+IF(AB11&gt;AD11,1,0)+IF(AB12&gt;AD12,1,0)</f>
        <v>0</v>
      </c>
      <c r="AB10" s="20">
        <v>11</v>
      </c>
      <c r="AC10" s="21" t="s">
        <v>34</v>
      </c>
      <c r="AD10" s="20">
        <v>15</v>
      </c>
      <c r="AE10" s="158">
        <f>IF(AD10&gt;AB10,1,0)+IF(AD11&gt;AB11,1,0)+IF(AD12&gt;AB12,1,0)</f>
        <v>2</v>
      </c>
      <c r="AF10" s="22"/>
      <c r="AG10" s="22"/>
      <c r="AH10" s="119"/>
      <c r="AI10" s="156"/>
      <c r="AJ10" s="152"/>
      <c r="AK10" s="143"/>
      <c r="AL10" s="152"/>
      <c r="AM10" s="152"/>
      <c r="AN10" s="152"/>
      <c r="AO10" s="143"/>
      <c r="AP10" s="152"/>
      <c r="AQ10" s="152"/>
      <c r="AR10" s="152"/>
      <c r="AS10" s="143"/>
      <c r="AT10" s="152"/>
      <c r="AU10" s="143"/>
      <c r="AV10" s="143"/>
      <c r="AW10" s="146"/>
      <c r="AX10" s="149"/>
    </row>
    <row r="11" spans="1:50" ht="21.95" customHeight="1" x14ac:dyDescent="0.15">
      <c r="A11" s="119"/>
      <c r="B11" s="175"/>
      <c r="C11" s="27">
        <f>J7</f>
        <v>15</v>
      </c>
      <c r="D11" s="28" t="s">
        <v>34</v>
      </c>
      <c r="E11" s="27">
        <f>H7</f>
        <v>9</v>
      </c>
      <c r="F11" s="178"/>
      <c r="G11" s="134"/>
      <c r="H11" s="25"/>
      <c r="I11" s="26" t="s">
        <v>34</v>
      </c>
      <c r="J11" s="25"/>
      <c r="K11" s="134"/>
      <c r="L11" s="140"/>
      <c r="M11" s="29"/>
      <c r="N11" s="30" t="s">
        <v>34</v>
      </c>
      <c r="O11" s="29"/>
      <c r="P11" s="140"/>
      <c r="Q11" s="137"/>
      <c r="R11" s="20">
        <v>7</v>
      </c>
      <c r="S11" s="21" t="s">
        <v>34</v>
      </c>
      <c r="T11" s="20">
        <v>15</v>
      </c>
      <c r="U11" s="137"/>
      <c r="V11" s="137"/>
      <c r="W11" s="20">
        <v>14</v>
      </c>
      <c r="X11" s="21" t="s">
        <v>34</v>
      </c>
      <c r="Y11" s="20">
        <v>16</v>
      </c>
      <c r="Z11" s="137"/>
      <c r="AA11" s="137"/>
      <c r="AB11" s="20">
        <v>8</v>
      </c>
      <c r="AC11" s="21" t="s">
        <v>34</v>
      </c>
      <c r="AD11" s="20">
        <v>15</v>
      </c>
      <c r="AE11" s="159"/>
      <c r="AF11" s="22"/>
      <c r="AG11" s="22"/>
      <c r="AH11" s="119"/>
      <c r="AI11" s="156"/>
      <c r="AJ11" s="152"/>
      <c r="AK11" s="143"/>
      <c r="AL11" s="152"/>
      <c r="AM11" s="152"/>
      <c r="AN11" s="152"/>
      <c r="AO11" s="143"/>
      <c r="AP11" s="152"/>
      <c r="AQ11" s="152"/>
      <c r="AR11" s="152"/>
      <c r="AS11" s="143"/>
      <c r="AT11" s="152"/>
      <c r="AU11" s="143"/>
      <c r="AV11" s="143"/>
      <c r="AW11" s="146"/>
      <c r="AX11" s="149"/>
    </row>
    <row r="12" spans="1:50" ht="21.95" customHeight="1" x14ac:dyDescent="0.15">
      <c r="A12" s="120"/>
      <c r="B12" s="176"/>
      <c r="C12" s="27">
        <f>J8</f>
        <v>0</v>
      </c>
      <c r="D12" s="28" t="s">
        <v>34</v>
      </c>
      <c r="E12" s="27">
        <f>H8</f>
        <v>0</v>
      </c>
      <c r="F12" s="179"/>
      <c r="G12" s="135"/>
      <c r="H12" s="25"/>
      <c r="I12" s="26" t="s">
        <v>34</v>
      </c>
      <c r="J12" s="25"/>
      <c r="K12" s="135"/>
      <c r="L12" s="141"/>
      <c r="M12" s="29"/>
      <c r="N12" s="30" t="s">
        <v>34</v>
      </c>
      <c r="O12" s="29"/>
      <c r="P12" s="141"/>
      <c r="Q12" s="138"/>
      <c r="R12" s="20"/>
      <c r="S12" s="21" t="s">
        <v>34</v>
      </c>
      <c r="T12" s="20"/>
      <c r="U12" s="138"/>
      <c r="V12" s="138"/>
      <c r="W12" s="20"/>
      <c r="X12" s="21" t="s">
        <v>34</v>
      </c>
      <c r="Y12" s="20"/>
      <c r="Z12" s="138"/>
      <c r="AA12" s="138"/>
      <c r="AB12" s="20"/>
      <c r="AC12" s="21" t="s">
        <v>34</v>
      </c>
      <c r="AD12" s="20"/>
      <c r="AE12" s="160"/>
      <c r="AF12" s="22"/>
      <c r="AG12" s="22"/>
      <c r="AH12" s="120"/>
      <c r="AI12" s="157"/>
      <c r="AJ12" s="153"/>
      <c r="AK12" s="144"/>
      <c r="AL12" s="153"/>
      <c r="AM12" s="153"/>
      <c r="AN12" s="153"/>
      <c r="AO12" s="144"/>
      <c r="AP12" s="153"/>
      <c r="AQ12" s="153"/>
      <c r="AR12" s="153"/>
      <c r="AS12" s="144"/>
      <c r="AT12" s="153"/>
      <c r="AU12" s="144"/>
      <c r="AV12" s="144"/>
      <c r="AW12" s="147"/>
      <c r="AX12" s="150"/>
    </row>
    <row r="13" spans="1:50" ht="21.95" customHeight="1" x14ac:dyDescent="0.15">
      <c r="A13" s="161" t="str">
        <f>L3</f>
        <v>BIG WAVE 2</v>
      </c>
      <c r="B13" s="162">
        <f>L5</f>
        <v>7</v>
      </c>
      <c r="C13" s="163"/>
      <c r="D13" s="163"/>
      <c r="E13" s="163"/>
      <c r="F13" s="164"/>
      <c r="G13" s="186">
        <f>L9</f>
        <v>0</v>
      </c>
      <c r="H13" s="163"/>
      <c r="I13" s="163"/>
      <c r="J13" s="163"/>
      <c r="K13" s="164"/>
      <c r="L13" s="165"/>
      <c r="M13" s="166"/>
      <c r="N13" s="166"/>
      <c r="O13" s="166"/>
      <c r="P13" s="167"/>
      <c r="Q13" s="171">
        <v>3</v>
      </c>
      <c r="R13" s="172"/>
      <c r="S13" s="172"/>
      <c r="T13" s="172"/>
      <c r="U13" s="173"/>
      <c r="V13" s="171">
        <v>11</v>
      </c>
      <c r="W13" s="172"/>
      <c r="X13" s="172"/>
      <c r="Y13" s="172"/>
      <c r="Z13" s="173"/>
      <c r="AA13" s="171">
        <v>5</v>
      </c>
      <c r="AB13" s="172"/>
      <c r="AC13" s="172"/>
      <c r="AD13" s="172"/>
      <c r="AE13" s="184"/>
      <c r="AF13" s="19"/>
      <c r="AG13" s="19"/>
      <c r="AH13" s="161" t="str">
        <f>A13</f>
        <v>BIG WAVE 2</v>
      </c>
      <c r="AI13" s="185">
        <f>IF(B14&gt;F14,1,0)+IF(G14&gt;K14,1,0)+IF(L14&gt;P14,1,0)+IF(Q14&gt;U14,1,0)+IF(V14&gt;Z14,1,0)+IF(AA14&gt;AE14,1,0)</f>
        <v>1</v>
      </c>
      <c r="AJ13" s="183">
        <f>IF(F14&gt;B14,1,0)+IF(K14&gt;G14,1,0)+IF(P14&gt;L14,1,0)+IF(U14&gt;Q14,1,0)+IF(Z14&gt;V14,1,0)+IF(AE14&gt;AA14,1,0)</f>
        <v>3</v>
      </c>
      <c r="AK13" s="180">
        <f>SUM(AI13/(AI13+AJ13))</f>
        <v>0.25</v>
      </c>
      <c r="AL13" s="183">
        <f>RANK(AK13,$AK$5:$AK$28,0)</f>
        <v>5</v>
      </c>
      <c r="AM13" s="183">
        <f>SUM(B14+G14+L14+Q14+V14+AA14)</f>
        <v>3</v>
      </c>
      <c r="AN13" s="183">
        <f>SUM(F14+K14+P14+U14+Z14+AE14)</f>
        <v>7</v>
      </c>
      <c r="AO13" s="180">
        <f>SUM(AM13/(AM13+AN13))</f>
        <v>0.3</v>
      </c>
      <c r="AP13" s="183">
        <f>RANK(AO13,$AO$5:$AO$28,0)</f>
        <v>5</v>
      </c>
      <c r="AQ13" s="183">
        <f>SUM(C14+C15+C16+H14+H15+H16+M14+M15+M16+R14+R15+R16+W14+W15+W16+AB14+AB15+AB16)</f>
        <v>129</v>
      </c>
      <c r="AR13" s="183">
        <f>SUM(E14+E15+E16+J14+J15+J16+O14+O15+O16+T14+T15+T16+Y14+Y15+Y16+AD14+AD15+AD16)</f>
        <v>139</v>
      </c>
      <c r="AS13" s="180">
        <f>SUM(AQ13/(AQ13+AR13))</f>
        <v>0.48134328358208955</v>
      </c>
      <c r="AT13" s="183">
        <f>RANK(AS13,$AS$5:$AS$28,0)</f>
        <v>4</v>
      </c>
      <c r="AU13" s="180">
        <f>RANK(AK13,$AK$5:$AK$28,1)+AO13</f>
        <v>1.3</v>
      </c>
      <c r="AV13" s="180">
        <f>RANK(AU13,$AU$5:$AU$28,1)+AS13</f>
        <v>2.4813432835820897</v>
      </c>
      <c r="AW13" s="181" t="str">
        <f>$AH$13</f>
        <v>BIG WAVE 2</v>
      </c>
      <c r="AX13" s="182">
        <f>RANK(AV13,$AV$5:$AV$28)</f>
        <v>5</v>
      </c>
    </row>
    <row r="14" spans="1:50" ht="21.75" customHeight="1" x14ac:dyDescent="0.15">
      <c r="A14" s="119"/>
      <c r="B14" s="174">
        <f>IF(C14&gt;E14,1,0)+IF(C15&gt;E15,1,0)+IF(C16&gt;E16,1,0)</f>
        <v>1</v>
      </c>
      <c r="C14" s="27">
        <f>O6</f>
        <v>15</v>
      </c>
      <c r="D14" s="28" t="s">
        <v>34</v>
      </c>
      <c r="E14" s="27">
        <f>M6</f>
        <v>7</v>
      </c>
      <c r="F14" s="177">
        <f>IF(E14&gt;C14,1,0)+IF(E15&gt;C15,1,0)+IF(E16&gt;C16,1,0)</f>
        <v>2</v>
      </c>
      <c r="G14" s="177">
        <f>IF(H14&gt;J14,1,0)+IF(H15&gt;J15,1,0)+IF(H16&gt;J16,1,0)</f>
        <v>0</v>
      </c>
      <c r="H14" s="27">
        <f>O10</f>
        <v>0</v>
      </c>
      <c r="I14" s="28" t="s">
        <v>34</v>
      </c>
      <c r="J14" s="27">
        <f>M10</f>
        <v>0</v>
      </c>
      <c r="K14" s="177">
        <f>IF(J14&gt;H14,1,0)+IF(J15&gt;H15,1,0)+IF(J16&gt;H16,1,0)</f>
        <v>0</v>
      </c>
      <c r="L14" s="133">
        <f>IF(M14&gt;O14,1,0)+IF(M15&gt;O15,1,0)+IF(M16&gt;O16,1,0)</f>
        <v>0</v>
      </c>
      <c r="M14" s="25"/>
      <c r="N14" s="26" t="s">
        <v>34</v>
      </c>
      <c r="O14" s="25"/>
      <c r="P14" s="133">
        <f>IF(O14&gt;M14,1,0)+IF(O15&gt;M15,1,0)+IF(O16&gt;M16,1,0)</f>
        <v>0</v>
      </c>
      <c r="Q14" s="136">
        <f>IF(R14&gt;T14,1,0)+IF(R15&gt;T15,1,0)+IF(R16&gt;T16,1,0)</f>
        <v>0</v>
      </c>
      <c r="R14" s="20">
        <v>11</v>
      </c>
      <c r="S14" s="21" t="s">
        <v>34</v>
      </c>
      <c r="T14" s="20">
        <v>15</v>
      </c>
      <c r="U14" s="136">
        <f>IF(T14&gt;R14,1,0)+IF(T15&gt;R15,1,0)+IF(T16&gt;R16,1,0)</f>
        <v>2</v>
      </c>
      <c r="V14" s="136">
        <f>IF(W14&gt;Y14,1,0)+IF(W15&gt;Y15,1,0)+IF(W16&gt;Y16,1,0)</f>
        <v>0</v>
      </c>
      <c r="W14" s="20">
        <v>11</v>
      </c>
      <c r="X14" s="21" t="s">
        <v>34</v>
      </c>
      <c r="Y14" s="20">
        <v>15</v>
      </c>
      <c r="Z14" s="136">
        <f>IF(Y14&gt;W14,1,0)+IF(Y15&gt;W15,1,0)+IF(Y16&gt;W16,1,0)</f>
        <v>2</v>
      </c>
      <c r="AA14" s="136">
        <f>IF(AB14&gt;AD14,1,0)+IF(AB15&gt;AD15,1,0)+IF(AB16&gt;AD16,1,0)</f>
        <v>2</v>
      </c>
      <c r="AB14" s="20">
        <v>12</v>
      </c>
      <c r="AC14" s="21" t="s">
        <v>34</v>
      </c>
      <c r="AD14" s="20">
        <v>15</v>
      </c>
      <c r="AE14" s="158">
        <f>IF(AD14&gt;AB14,1,0)+IF(AD15&gt;AB15,1,0)+IF(AD16&gt;AB16,1,0)</f>
        <v>1</v>
      </c>
      <c r="AF14" s="22"/>
      <c r="AG14" s="22"/>
      <c r="AH14" s="119"/>
      <c r="AI14" s="156"/>
      <c r="AJ14" s="152"/>
      <c r="AK14" s="143"/>
      <c r="AL14" s="152"/>
      <c r="AM14" s="152"/>
      <c r="AN14" s="152"/>
      <c r="AO14" s="143"/>
      <c r="AP14" s="152"/>
      <c r="AQ14" s="152"/>
      <c r="AR14" s="152"/>
      <c r="AS14" s="143"/>
      <c r="AT14" s="152"/>
      <c r="AU14" s="143"/>
      <c r="AV14" s="143"/>
      <c r="AW14" s="146"/>
      <c r="AX14" s="149"/>
    </row>
    <row r="15" spans="1:50" ht="21.95" customHeight="1" x14ac:dyDescent="0.15">
      <c r="A15" s="119"/>
      <c r="B15" s="175"/>
      <c r="C15" s="27">
        <f>O7</f>
        <v>12</v>
      </c>
      <c r="D15" s="28" t="s">
        <v>34</v>
      </c>
      <c r="E15" s="27">
        <f>M7</f>
        <v>15</v>
      </c>
      <c r="F15" s="178"/>
      <c r="G15" s="178"/>
      <c r="H15" s="27">
        <f>O11</f>
        <v>0</v>
      </c>
      <c r="I15" s="28" t="s">
        <v>34</v>
      </c>
      <c r="J15" s="27">
        <f>M11</f>
        <v>0</v>
      </c>
      <c r="K15" s="178"/>
      <c r="L15" s="134"/>
      <c r="M15" s="25"/>
      <c r="N15" s="26" t="s">
        <v>34</v>
      </c>
      <c r="O15" s="25"/>
      <c r="P15" s="134"/>
      <c r="Q15" s="137"/>
      <c r="R15" s="20">
        <v>9</v>
      </c>
      <c r="S15" s="21" t="s">
        <v>34</v>
      </c>
      <c r="T15" s="20">
        <v>15</v>
      </c>
      <c r="U15" s="137"/>
      <c r="V15" s="137"/>
      <c r="W15" s="20">
        <v>13</v>
      </c>
      <c r="X15" s="21" t="s">
        <v>34</v>
      </c>
      <c r="Y15" s="20">
        <v>15</v>
      </c>
      <c r="Z15" s="137"/>
      <c r="AA15" s="137"/>
      <c r="AB15" s="20">
        <v>15</v>
      </c>
      <c r="AC15" s="21" t="s">
        <v>34</v>
      </c>
      <c r="AD15" s="20">
        <v>11</v>
      </c>
      <c r="AE15" s="159"/>
      <c r="AF15" s="22"/>
      <c r="AG15" s="22"/>
      <c r="AH15" s="119"/>
      <c r="AI15" s="156"/>
      <c r="AJ15" s="152"/>
      <c r="AK15" s="143"/>
      <c r="AL15" s="152"/>
      <c r="AM15" s="152"/>
      <c r="AN15" s="152"/>
      <c r="AO15" s="143"/>
      <c r="AP15" s="152"/>
      <c r="AQ15" s="152"/>
      <c r="AR15" s="152"/>
      <c r="AS15" s="143"/>
      <c r="AT15" s="152"/>
      <c r="AU15" s="143"/>
      <c r="AV15" s="143"/>
      <c r="AW15" s="146"/>
      <c r="AX15" s="149"/>
    </row>
    <row r="16" spans="1:50" ht="21.95" customHeight="1" x14ac:dyDescent="0.15">
      <c r="A16" s="120"/>
      <c r="B16" s="176"/>
      <c r="C16" s="27">
        <f>O8</f>
        <v>14</v>
      </c>
      <c r="D16" s="28" t="s">
        <v>34</v>
      </c>
      <c r="E16" s="27">
        <f>M8</f>
        <v>16</v>
      </c>
      <c r="F16" s="179"/>
      <c r="G16" s="179"/>
      <c r="H16" s="27">
        <f>O12</f>
        <v>0</v>
      </c>
      <c r="I16" s="28" t="s">
        <v>34</v>
      </c>
      <c r="J16" s="27">
        <f>M12</f>
        <v>0</v>
      </c>
      <c r="K16" s="179"/>
      <c r="L16" s="135"/>
      <c r="M16" s="25"/>
      <c r="N16" s="26" t="s">
        <v>34</v>
      </c>
      <c r="O16" s="25"/>
      <c r="P16" s="135"/>
      <c r="Q16" s="138"/>
      <c r="R16" s="20"/>
      <c r="S16" s="21" t="s">
        <v>34</v>
      </c>
      <c r="T16" s="20"/>
      <c r="U16" s="138"/>
      <c r="V16" s="138"/>
      <c r="W16" s="20"/>
      <c r="X16" s="21" t="s">
        <v>34</v>
      </c>
      <c r="Y16" s="20"/>
      <c r="Z16" s="138"/>
      <c r="AA16" s="138"/>
      <c r="AB16" s="20">
        <v>17</v>
      </c>
      <c r="AC16" s="21" t="s">
        <v>34</v>
      </c>
      <c r="AD16" s="20">
        <v>15</v>
      </c>
      <c r="AE16" s="160"/>
      <c r="AF16" s="22"/>
      <c r="AG16" s="22"/>
      <c r="AH16" s="120"/>
      <c r="AI16" s="157"/>
      <c r="AJ16" s="153"/>
      <c r="AK16" s="144"/>
      <c r="AL16" s="153"/>
      <c r="AM16" s="153"/>
      <c r="AN16" s="153"/>
      <c r="AO16" s="144"/>
      <c r="AP16" s="153"/>
      <c r="AQ16" s="153"/>
      <c r="AR16" s="153"/>
      <c r="AS16" s="144"/>
      <c r="AT16" s="153"/>
      <c r="AU16" s="144"/>
      <c r="AV16" s="144"/>
      <c r="AW16" s="147"/>
      <c r="AX16" s="150"/>
    </row>
    <row r="17" spans="1:50" ht="21.95" customHeight="1" x14ac:dyDescent="0.15">
      <c r="A17" s="161" t="str">
        <f>Q3</f>
        <v>フレグランス キング</v>
      </c>
      <c r="B17" s="187">
        <f>Q5</f>
        <v>0</v>
      </c>
      <c r="C17" s="188"/>
      <c r="D17" s="188"/>
      <c r="E17" s="188"/>
      <c r="F17" s="189"/>
      <c r="G17" s="186">
        <f>Q9</f>
        <v>6</v>
      </c>
      <c r="H17" s="163"/>
      <c r="I17" s="163"/>
      <c r="J17" s="163"/>
      <c r="K17" s="164"/>
      <c r="L17" s="186">
        <f>Q13</f>
        <v>3</v>
      </c>
      <c r="M17" s="163"/>
      <c r="N17" s="163"/>
      <c r="O17" s="163"/>
      <c r="P17" s="164"/>
      <c r="Q17" s="165"/>
      <c r="R17" s="166"/>
      <c r="S17" s="166"/>
      <c r="T17" s="166"/>
      <c r="U17" s="167"/>
      <c r="V17" s="171">
        <v>9</v>
      </c>
      <c r="W17" s="172"/>
      <c r="X17" s="172"/>
      <c r="Y17" s="172"/>
      <c r="Z17" s="173"/>
      <c r="AA17" s="171">
        <v>12</v>
      </c>
      <c r="AB17" s="172"/>
      <c r="AC17" s="172"/>
      <c r="AD17" s="172"/>
      <c r="AE17" s="184"/>
      <c r="AF17" s="19"/>
      <c r="AG17" s="19"/>
      <c r="AH17" s="161" t="str">
        <f>A17</f>
        <v>フレグランス キング</v>
      </c>
      <c r="AI17" s="185">
        <f>IF(B18&gt;F18,1,0)+IF(G18&gt;K18,1,0)+IF(L18&gt;P18,1,0)+IF(Q18&gt;U18,1,0)+IF(V18&gt;Z18,1,0)+IF(AA18&gt;AE18,1,0)</f>
        <v>3</v>
      </c>
      <c r="AJ17" s="183">
        <f>IF(F18&gt;B18,1,0)+IF(K18&gt;G18,1,0)+IF(P18&gt;L18,1,0)+IF(U18&gt;Q18,1,0)+IF(Z18&gt;V18,1,0)+IF(AE18&gt;AA18,1,0)</f>
        <v>1</v>
      </c>
      <c r="AK17" s="180">
        <f>SUM(AI17/(AI17+AJ17))</f>
        <v>0.75</v>
      </c>
      <c r="AL17" s="183">
        <f>RANK(AK17,$AK$5:$AK$28,0)</f>
        <v>1</v>
      </c>
      <c r="AM17" s="183">
        <f>SUM(B18+G18+L18+Q18+V18+AA18)</f>
        <v>6</v>
      </c>
      <c r="AN17" s="183">
        <f>SUM(F18+K18+P18+U18+Z18+AE18)</f>
        <v>3</v>
      </c>
      <c r="AO17" s="180">
        <f>SUM(AM17/(AM17+AN17))</f>
        <v>0.66666666666666663</v>
      </c>
      <c r="AP17" s="183">
        <f>RANK(AO17,$AO$5:$AO$28,0)</f>
        <v>2</v>
      </c>
      <c r="AQ17" s="183">
        <f>SUM(C18+C19+C20+H18+H19+H20+M18+M19+M20+R18+R19+R20+W18+W19+W20+AB18+AB19+AB20)</f>
        <v>125</v>
      </c>
      <c r="AR17" s="183">
        <f>SUM(E18+E19+E20+J18+J19+J20+O18+O19+O20+T18+T19+T20+Y18+Y19+Y20+AD18+AD19+AD20)</f>
        <v>102</v>
      </c>
      <c r="AS17" s="180">
        <f>SUM(AQ17/(AQ17+AR17))</f>
        <v>0.5506607929515418</v>
      </c>
      <c r="AT17" s="183">
        <f>RANK(AS17,$AS$5:$AS$28,0)</f>
        <v>1</v>
      </c>
      <c r="AU17" s="180">
        <f>RANK(AK17,$AK$5:$AK$28,1)+AO17</f>
        <v>5.666666666666667</v>
      </c>
      <c r="AV17" s="180">
        <f>RANK(AU17,$AU$5:$AU$28,1)+AS17</f>
        <v>5.5506607929515415</v>
      </c>
      <c r="AW17" s="181" t="str">
        <f>$AH$17</f>
        <v>フレグランス キング</v>
      </c>
      <c r="AX17" s="182">
        <f>RANK(AV17,$AV$5:$AV$28)</f>
        <v>2</v>
      </c>
    </row>
    <row r="18" spans="1:50" ht="21.95" customHeight="1" x14ac:dyDescent="0.15">
      <c r="A18" s="119"/>
      <c r="B18" s="190">
        <f>IF(C18&gt;E18,1,0)+IF(C19&gt;E19,1,0)+IF(C20&gt;E20,1,0)</f>
        <v>0</v>
      </c>
      <c r="C18" s="29">
        <f>T6</f>
        <v>0</v>
      </c>
      <c r="D18" s="30" t="s">
        <v>34</v>
      </c>
      <c r="E18" s="29">
        <f>R6</f>
        <v>0</v>
      </c>
      <c r="F18" s="139">
        <f>IF(E18&gt;C18,1,0)+IF(E19&gt;C19,1,0)+IF(E20&gt;C20,1,0)</f>
        <v>0</v>
      </c>
      <c r="G18" s="177">
        <f>IF(H18&gt;J18,1,0)+IF(H19&gt;J19,1,0)+IF(H20&gt;J20,1,0)</f>
        <v>2</v>
      </c>
      <c r="H18" s="27">
        <f>T10</f>
        <v>15</v>
      </c>
      <c r="I18" s="28" t="s">
        <v>34</v>
      </c>
      <c r="J18" s="27">
        <f>R10</f>
        <v>12</v>
      </c>
      <c r="K18" s="177">
        <f>IF(J18&gt;H18,1,0)+IF(J19&gt;H19,1,0)+IF(J20&gt;H20,1,0)</f>
        <v>0</v>
      </c>
      <c r="L18" s="177">
        <f>IF(M18&gt;O18,1,0)+IF(M19&gt;O19,1,0)+IF(M20&gt;O20,1,0)</f>
        <v>2</v>
      </c>
      <c r="M18" s="27">
        <f>T14</f>
        <v>15</v>
      </c>
      <c r="N18" s="28" t="s">
        <v>34</v>
      </c>
      <c r="O18" s="27">
        <f>R14</f>
        <v>11</v>
      </c>
      <c r="P18" s="177">
        <f>IF(O18&gt;M18,1,0)+IF(O19&gt;M19,1,0)+IF(O20&gt;M20,1,0)</f>
        <v>0</v>
      </c>
      <c r="Q18" s="133">
        <f>IF(R18&gt;T18,1,0)+IF(R19&gt;T19,1,0)+IF(R20&gt;T20,1,0)</f>
        <v>0</v>
      </c>
      <c r="R18" s="25"/>
      <c r="S18" s="26" t="s">
        <v>34</v>
      </c>
      <c r="T18" s="25"/>
      <c r="U18" s="133">
        <f>IF(T18&gt;R18,1,0)+IF(T19&gt;R19,1,0)+IF(T20&gt;R20,1,0)</f>
        <v>0</v>
      </c>
      <c r="V18" s="136">
        <f>IF(W18&gt;Y18,1,0)+IF(W19&gt;Y19,1,0)+IF(W20&gt;Y20,1,0)</f>
        <v>2</v>
      </c>
      <c r="W18" s="20">
        <v>12</v>
      </c>
      <c r="X18" s="21" t="s">
        <v>34</v>
      </c>
      <c r="Y18" s="20">
        <v>15</v>
      </c>
      <c r="Z18" s="136">
        <f>IF(Y18&gt;W18,1,0)+IF(Y19&gt;W19,1,0)+IF(Y20&gt;W20,1,0)</f>
        <v>1</v>
      </c>
      <c r="AA18" s="136">
        <f>IF(AB18&gt;AD18,1,0)+IF(AB19&gt;AD19,1,0)+IF(AB20&gt;AD20,1,0)</f>
        <v>0</v>
      </c>
      <c r="AB18" s="20">
        <v>12</v>
      </c>
      <c r="AC18" s="21" t="s">
        <v>34</v>
      </c>
      <c r="AD18" s="20">
        <v>15</v>
      </c>
      <c r="AE18" s="158">
        <f>IF(AD18&gt;AB18,1,0)+IF(AD19&gt;AB19,1,0)+IF(AD20&gt;AB20,1,0)</f>
        <v>2</v>
      </c>
      <c r="AF18" s="22"/>
      <c r="AG18" s="22"/>
      <c r="AH18" s="119"/>
      <c r="AI18" s="156"/>
      <c r="AJ18" s="152"/>
      <c r="AK18" s="143"/>
      <c r="AL18" s="152"/>
      <c r="AM18" s="152"/>
      <c r="AN18" s="152"/>
      <c r="AO18" s="143"/>
      <c r="AP18" s="152"/>
      <c r="AQ18" s="152"/>
      <c r="AR18" s="152"/>
      <c r="AS18" s="143"/>
      <c r="AT18" s="152"/>
      <c r="AU18" s="143"/>
      <c r="AV18" s="143"/>
      <c r="AW18" s="146"/>
      <c r="AX18" s="149"/>
    </row>
    <row r="19" spans="1:50" ht="21.95" customHeight="1" x14ac:dyDescent="0.15">
      <c r="A19" s="119"/>
      <c r="B19" s="191"/>
      <c r="C19" s="29">
        <f>T7</f>
        <v>0</v>
      </c>
      <c r="D19" s="30" t="s">
        <v>34</v>
      </c>
      <c r="E19" s="29">
        <f>R7</f>
        <v>0</v>
      </c>
      <c r="F19" s="140"/>
      <c r="G19" s="178"/>
      <c r="H19" s="27">
        <f>T11</f>
        <v>15</v>
      </c>
      <c r="I19" s="28" t="s">
        <v>34</v>
      </c>
      <c r="J19" s="27">
        <f>R11</f>
        <v>7</v>
      </c>
      <c r="K19" s="178"/>
      <c r="L19" s="178"/>
      <c r="M19" s="27">
        <f>T15</f>
        <v>15</v>
      </c>
      <c r="N19" s="28" t="s">
        <v>34</v>
      </c>
      <c r="O19" s="27">
        <f>R15</f>
        <v>9</v>
      </c>
      <c r="P19" s="178"/>
      <c r="Q19" s="134"/>
      <c r="R19" s="25"/>
      <c r="S19" s="26" t="s">
        <v>34</v>
      </c>
      <c r="T19" s="25"/>
      <c r="U19" s="134"/>
      <c r="V19" s="137"/>
      <c r="W19" s="20">
        <v>15</v>
      </c>
      <c r="X19" s="21" t="s">
        <v>34</v>
      </c>
      <c r="Y19" s="20">
        <v>12</v>
      </c>
      <c r="Z19" s="137"/>
      <c r="AA19" s="137"/>
      <c r="AB19" s="20">
        <v>11</v>
      </c>
      <c r="AC19" s="21" t="s">
        <v>34</v>
      </c>
      <c r="AD19" s="20">
        <v>15</v>
      </c>
      <c r="AE19" s="159"/>
      <c r="AF19" s="22"/>
      <c r="AG19" s="22"/>
      <c r="AH19" s="119"/>
      <c r="AI19" s="156"/>
      <c r="AJ19" s="152"/>
      <c r="AK19" s="143"/>
      <c r="AL19" s="152"/>
      <c r="AM19" s="152"/>
      <c r="AN19" s="152"/>
      <c r="AO19" s="143"/>
      <c r="AP19" s="152"/>
      <c r="AQ19" s="152"/>
      <c r="AR19" s="152"/>
      <c r="AS19" s="143"/>
      <c r="AT19" s="152"/>
      <c r="AU19" s="143"/>
      <c r="AV19" s="143"/>
      <c r="AW19" s="146"/>
      <c r="AX19" s="149"/>
    </row>
    <row r="20" spans="1:50" ht="21.95" customHeight="1" x14ac:dyDescent="0.15">
      <c r="A20" s="120"/>
      <c r="B20" s="192"/>
      <c r="C20" s="29">
        <f>T8</f>
        <v>0</v>
      </c>
      <c r="D20" s="30" t="s">
        <v>34</v>
      </c>
      <c r="E20" s="29">
        <f>R8</f>
        <v>0</v>
      </c>
      <c r="F20" s="141"/>
      <c r="G20" s="179"/>
      <c r="H20" s="27">
        <f>T12</f>
        <v>0</v>
      </c>
      <c r="I20" s="28" t="s">
        <v>34</v>
      </c>
      <c r="J20" s="27">
        <f>R12</f>
        <v>0</v>
      </c>
      <c r="K20" s="179"/>
      <c r="L20" s="179"/>
      <c r="M20" s="27">
        <f>T16</f>
        <v>0</v>
      </c>
      <c r="N20" s="28" t="s">
        <v>34</v>
      </c>
      <c r="O20" s="27">
        <f>R16</f>
        <v>0</v>
      </c>
      <c r="P20" s="179"/>
      <c r="Q20" s="135"/>
      <c r="R20" s="25"/>
      <c r="S20" s="26" t="s">
        <v>34</v>
      </c>
      <c r="T20" s="25"/>
      <c r="U20" s="135"/>
      <c r="V20" s="138"/>
      <c r="W20" s="20">
        <v>15</v>
      </c>
      <c r="X20" s="21" t="s">
        <v>34</v>
      </c>
      <c r="Y20" s="20">
        <v>6</v>
      </c>
      <c r="Z20" s="138"/>
      <c r="AA20" s="138"/>
      <c r="AB20" s="20"/>
      <c r="AC20" s="21" t="s">
        <v>34</v>
      </c>
      <c r="AD20" s="20"/>
      <c r="AE20" s="160"/>
      <c r="AF20" s="22"/>
      <c r="AG20" s="22"/>
      <c r="AH20" s="120"/>
      <c r="AI20" s="157"/>
      <c r="AJ20" s="153"/>
      <c r="AK20" s="144"/>
      <c r="AL20" s="153"/>
      <c r="AM20" s="153"/>
      <c r="AN20" s="153"/>
      <c r="AO20" s="144"/>
      <c r="AP20" s="153"/>
      <c r="AQ20" s="153"/>
      <c r="AR20" s="153"/>
      <c r="AS20" s="144"/>
      <c r="AT20" s="153"/>
      <c r="AU20" s="144"/>
      <c r="AV20" s="144"/>
      <c r="AW20" s="147"/>
      <c r="AX20" s="150"/>
    </row>
    <row r="21" spans="1:50" ht="21.95" customHeight="1" x14ac:dyDescent="0.15">
      <c r="A21" s="161" t="str">
        <f>V3</f>
        <v>TOMO² B</v>
      </c>
      <c r="B21" s="162">
        <f>V5</f>
        <v>4</v>
      </c>
      <c r="C21" s="163"/>
      <c r="D21" s="163"/>
      <c r="E21" s="163"/>
      <c r="F21" s="164"/>
      <c r="G21" s="186">
        <f>V9</f>
        <v>2</v>
      </c>
      <c r="H21" s="163"/>
      <c r="I21" s="163"/>
      <c r="J21" s="163"/>
      <c r="K21" s="164"/>
      <c r="L21" s="186">
        <f>V13</f>
        <v>11</v>
      </c>
      <c r="M21" s="163"/>
      <c r="N21" s="163"/>
      <c r="O21" s="163"/>
      <c r="P21" s="164"/>
      <c r="Q21" s="186">
        <f>V17</f>
        <v>9</v>
      </c>
      <c r="R21" s="163"/>
      <c r="S21" s="163"/>
      <c r="T21" s="163"/>
      <c r="U21" s="164"/>
      <c r="V21" s="165"/>
      <c r="W21" s="166"/>
      <c r="X21" s="166"/>
      <c r="Y21" s="166"/>
      <c r="Z21" s="167"/>
      <c r="AA21" s="168">
        <v>0</v>
      </c>
      <c r="AB21" s="169"/>
      <c r="AC21" s="169"/>
      <c r="AD21" s="169"/>
      <c r="AE21" s="193"/>
      <c r="AF21" s="19"/>
      <c r="AG21" s="19"/>
      <c r="AH21" s="161" t="str">
        <f>A21</f>
        <v>TOMO² B</v>
      </c>
      <c r="AI21" s="185">
        <f>IF(B22&gt;F22,1,0)+IF(G22&gt;K22,1,0)+IF(L22&gt;P22,1,0)+IF(Q22&gt;U22,1,0)+IF(V22&gt;Z22,1,0)+IF(AA22&gt;AE22,1,0)</f>
        <v>3</v>
      </c>
      <c r="AJ21" s="183">
        <f>IF(F22&gt;B22,1,0)+IF(K22&gt;G22,1,0)+IF(P22&gt;L22,1,0)+IF(U22&gt;Q22,1,0)+IF(Z22&gt;V22,1,0)+IF(AE22&gt;AA22,1,0)</f>
        <v>1</v>
      </c>
      <c r="AK21" s="180">
        <f>SUM(AI21/(AI21+AJ21))</f>
        <v>0.75</v>
      </c>
      <c r="AL21" s="183">
        <f>RANK(AK21,$AK$5:$AK$28,0)</f>
        <v>1</v>
      </c>
      <c r="AM21" s="183">
        <f>SUM(B22+G22+L22+Q22+V22+AA22)</f>
        <v>7</v>
      </c>
      <c r="AN21" s="183">
        <f>SUM(F22+K22+P22+U22+Z22+AE22)</f>
        <v>3</v>
      </c>
      <c r="AO21" s="180">
        <f>SUM(AM21/(AM21+AN21))</f>
        <v>0.7</v>
      </c>
      <c r="AP21" s="183">
        <f>RANK(AO21,$AO$5:$AO$28,0)</f>
        <v>1</v>
      </c>
      <c r="AQ21" s="183">
        <f>SUM(C22+C23+C24+H22+H23+H24+M22+M23+M24+R22+R23+R24+W22+W23+W24+AB22+AB23+AB24)</f>
        <v>128</v>
      </c>
      <c r="AR21" s="183">
        <f>SUM(E22+E23+E24+J22+J23+J24+O22+O23+O24+T22+T23+T24+Y22+Y23+Y24+AD22+AD23+AD24)</f>
        <v>123</v>
      </c>
      <c r="AS21" s="180">
        <f>SUM(AQ21/(AQ21+AR21))</f>
        <v>0.50996015936254979</v>
      </c>
      <c r="AT21" s="183">
        <f>RANK(AS21,$AS$5:$AS$28,0)</f>
        <v>3</v>
      </c>
      <c r="AU21" s="180">
        <f>RANK(AK21,$AK$5:$AK$28,1)+AO21</f>
        <v>5.7</v>
      </c>
      <c r="AV21" s="180">
        <f>RANK(AU21,$AU$5:$AU$28,1)+AS21</f>
        <v>6.5099601593625493</v>
      </c>
      <c r="AW21" s="181" t="str">
        <f>$AH$21</f>
        <v>TOMO² B</v>
      </c>
      <c r="AX21" s="182">
        <f>RANK(AV21,$AV$5:$AV$28)</f>
        <v>1</v>
      </c>
    </row>
    <row r="22" spans="1:50" ht="21.95" customHeight="1" x14ac:dyDescent="0.15">
      <c r="A22" s="119"/>
      <c r="B22" s="174">
        <f>IF(C22&gt;E22,1,0)+IF(C23&gt;E23,1,0)+IF(C24&gt;E24,1,0)</f>
        <v>2</v>
      </c>
      <c r="C22" s="27">
        <f>Y6</f>
        <v>15</v>
      </c>
      <c r="D22" s="28" t="s">
        <v>34</v>
      </c>
      <c r="E22" s="27">
        <f>W6</f>
        <v>10</v>
      </c>
      <c r="F22" s="177">
        <f>IF(E22&gt;C22,1,0)+IF(E23&gt;C23,1,0)+IF(E24&gt;C24,1,0)</f>
        <v>1</v>
      </c>
      <c r="G22" s="177">
        <f>IF(H22&gt;J22,1,0)+IF(H23&gt;J23,1,0)+IF(H24&gt;J24,1,0)</f>
        <v>2</v>
      </c>
      <c r="H22" s="27">
        <f>Y10</f>
        <v>15</v>
      </c>
      <c r="I22" s="28" t="s">
        <v>34</v>
      </c>
      <c r="J22" s="27">
        <f>W10</f>
        <v>11</v>
      </c>
      <c r="K22" s="177">
        <f>IF(J22&gt;H22,1,0)+IF(J23&gt;H23,1,0)+IF(J24&gt;H24,1,0)</f>
        <v>0</v>
      </c>
      <c r="L22" s="177">
        <f>IF(M22&gt;O22,1,0)+IF(M23&gt;O23,1,0)+IF(M24&gt;O24,1,0)</f>
        <v>2</v>
      </c>
      <c r="M22" s="27">
        <f>Y14</f>
        <v>15</v>
      </c>
      <c r="N22" s="28" t="s">
        <v>34</v>
      </c>
      <c r="O22" s="27">
        <f>W14</f>
        <v>11</v>
      </c>
      <c r="P22" s="177">
        <f>IF(O22&gt;M22,1,0)+IF(O23&gt;M23,1,0)+IF(O24&gt;M24,1,0)</f>
        <v>0</v>
      </c>
      <c r="Q22" s="177">
        <f>IF(R22&gt;T22,1,0)+IF(R23&gt;T23,1,0)+IF(R24&gt;T24,1,0)</f>
        <v>1</v>
      </c>
      <c r="R22" s="27">
        <f>Y18</f>
        <v>15</v>
      </c>
      <c r="S22" s="28" t="s">
        <v>34</v>
      </c>
      <c r="T22" s="27">
        <f>W18</f>
        <v>12</v>
      </c>
      <c r="U22" s="177">
        <f>IF(T22&gt;R22,1,0)+IF(T23&gt;R23,1,0)+IF(T24&gt;R24,1,0)</f>
        <v>2</v>
      </c>
      <c r="V22" s="133">
        <f>IF(W22&gt;Y22,1,0)+IF(W23&gt;Y23,1,0)+IF(W24&gt;Y24,1,0)</f>
        <v>0</v>
      </c>
      <c r="W22" s="25"/>
      <c r="X22" s="26" t="s">
        <v>34</v>
      </c>
      <c r="Y22" s="25"/>
      <c r="Z22" s="133">
        <f>IF(Y22&gt;W22,1,0)+IF(Y23&gt;W23,1,0)+IF(Y24&gt;W24,1,0)</f>
        <v>0</v>
      </c>
      <c r="AA22" s="139">
        <f>IF(AB22&gt;AD22,1,0)+IF(AB23&gt;AD23,1,0)+IF(AB24&gt;AD24,1,0)</f>
        <v>0</v>
      </c>
      <c r="AB22" s="29"/>
      <c r="AC22" s="30" t="s">
        <v>34</v>
      </c>
      <c r="AD22" s="29"/>
      <c r="AE22" s="194">
        <f>IF(AD22&gt;AB22,1,0)+IF(AD23&gt;AB23,1,0)+IF(AD24&gt;AB24,1,0)</f>
        <v>0</v>
      </c>
      <c r="AF22" s="22"/>
      <c r="AG22" s="22"/>
      <c r="AH22" s="119"/>
      <c r="AI22" s="156"/>
      <c r="AJ22" s="152"/>
      <c r="AK22" s="143"/>
      <c r="AL22" s="152"/>
      <c r="AM22" s="152"/>
      <c r="AN22" s="152"/>
      <c r="AO22" s="143"/>
      <c r="AP22" s="152"/>
      <c r="AQ22" s="152"/>
      <c r="AR22" s="152"/>
      <c r="AS22" s="143"/>
      <c r="AT22" s="152"/>
      <c r="AU22" s="143"/>
      <c r="AV22" s="143"/>
      <c r="AW22" s="146"/>
      <c r="AX22" s="149"/>
    </row>
    <row r="23" spans="1:50" ht="21.95" customHeight="1" x14ac:dyDescent="0.15">
      <c r="A23" s="119"/>
      <c r="B23" s="175"/>
      <c r="C23" s="27">
        <f>Y7</f>
        <v>4</v>
      </c>
      <c r="D23" s="28" t="s">
        <v>34</v>
      </c>
      <c r="E23" s="27">
        <f>W7</f>
        <v>15</v>
      </c>
      <c r="F23" s="178"/>
      <c r="G23" s="178"/>
      <c r="H23" s="27">
        <f>Y11</f>
        <v>16</v>
      </c>
      <c r="I23" s="28" t="s">
        <v>34</v>
      </c>
      <c r="J23" s="27">
        <f>W11</f>
        <v>14</v>
      </c>
      <c r="K23" s="178"/>
      <c r="L23" s="178"/>
      <c r="M23" s="27">
        <f>Y15</f>
        <v>15</v>
      </c>
      <c r="N23" s="28" t="s">
        <v>34</v>
      </c>
      <c r="O23" s="27">
        <f>W15</f>
        <v>13</v>
      </c>
      <c r="P23" s="178"/>
      <c r="Q23" s="178"/>
      <c r="R23" s="27">
        <f>Y19</f>
        <v>12</v>
      </c>
      <c r="S23" s="28" t="s">
        <v>34</v>
      </c>
      <c r="T23" s="27">
        <f>W19</f>
        <v>15</v>
      </c>
      <c r="U23" s="178"/>
      <c r="V23" s="134"/>
      <c r="W23" s="25"/>
      <c r="X23" s="26" t="s">
        <v>34</v>
      </c>
      <c r="Y23" s="25"/>
      <c r="Z23" s="134"/>
      <c r="AA23" s="140"/>
      <c r="AB23" s="29"/>
      <c r="AC23" s="30" t="s">
        <v>34</v>
      </c>
      <c r="AD23" s="29"/>
      <c r="AE23" s="195"/>
      <c r="AF23" s="22"/>
      <c r="AG23" s="22"/>
      <c r="AH23" s="119"/>
      <c r="AI23" s="156"/>
      <c r="AJ23" s="152"/>
      <c r="AK23" s="143"/>
      <c r="AL23" s="152"/>
      <c r="AM23" s="152"/>
      <c r="AN23" s="152"/>
      <c r="AO23" s="143"/>
      <c r="AP23" s="152"/>
      <c r="AQ23" s="152"/>
      <c r="AR23" s="152"/>
      <c r="AS23" s="143"/>
      <c r="AT23" s="152"/>
      <c r="AU23" s="143"/>
      <c r="AV23" s="143"/>
      <c r="AW23" s="146"/>
      <c r="AX23" s="149"/>
    </row>
    <row r="24" spans="1:50" ht="21.95" customHeight="1" x14ac:dyDescent="0.15">
      <c r="A24" s="120"/>
      <c r="B24" s="176"/>
      <c r="C24" s="27">
        <f>Y8</f>
        <v>15</v>
      </c>
      <c r="D24" s="28" t="s">
        <v>34</v>
      </c>
      <c r="E24" s="27">
        <f>W8</f>
        <v>7</v>
      </c>
      <c r="F24" s="179"/>
      <c r="G24" s="179"/>
      <c r="H24" s="27">
        <f>Y12</f>
        <v>0</v>
      </c>
      <c r="I24" s="28" t="s">
        <v>34</v>
      </c>
      <c r="J24" s="27">
        <f>W12</f>
        <v>0</v>
      </c>
      <c r="K24" s="179"/>
      <c r="L24" s="179"/>
      <c r="M24" s="27">
        <f>Y16</f>
        <v>0</v>
      </c>
      <c r="N24" s="28" t="s">
        <v>34</v>
      </c>
      <c r="O24" s="27">
        <f>W16</f>
        <v>0</v>
      </c>
      <c r="P24" s="179"/>
      <c r="Q24" s="179"/>
      <c r="R24" s="27">
        <f>Y20</f>
        <v>6</v>
      </c>
      <c r="S24" s="28" t="s">
        <v>34</v>
      </c>
      <c r="T24" s="27">
        <f>W20</f>
        <v>15</v>
      </c>
      <c r="U24" s="179"/>
      <c r="V24" s="135"/>
      <c r="W24" s="25"/>
      <c r="X24" s="26" t="s">
        <v>34</v>
      </c>
      <c r="Y24" s="25"/>
      <c r="Z24" s="135"/>
      <c r="AA24" s="141"/>
      <c r="AB24" s="29"/>
      <c r="AC24" s="30" t="s">
        <v>34</v>
      </c>
      <c r="AD24" s="29"/>
      <c r="AE24" s="196"/>
      <c r="AF24" s="22"/>
      <c r="AG24" s="22"/>
      <c r="AH24" s="120"/>
      <c r="AI24" s="157"/>
      <c r="AJ24" s="153"/>
      <c r="AK24" s="144"/>
      <c r="AL24" s="153"/>
      <c r="AM24" s="153"/>
      <c r="AN24" s="153"/>
      <c r="AO24" s="144"/>
      <c r="AP24" s="153"/>
      <c r="AQ24" s="153"/>
      <c r="AR24" s="153"/>
      <c r="AS24" s="144"/>
      <c r="AT24" s="153"/>
      <c r="AU24" s="144"/>
      <c r="AV24" s="144"/>
      <c r="AW24" s="147"/>
      <c r="AX24" s="150"/>
    </row>
    <row r="25" spans="1:50" ht="21.95" customHeight="1" x14ac:dyDescent="0.15">
      <c r="A25" s="161" t="str">
        <f>AA3</f>
        <v>メイツ X</v>
      </c>
      <c r="B25" s="162">
        <f>AA5</f>
        <v>1</v>
      </c>
      <c r="C25" s="163"/>
      <c r="D25" s="163"/>
      <c r="E25" s="163"/>
      <c r="F25" s="164"/>
      <c r="G25" s="186">
        <f>AA9</f>
        <v>8</v>
      </c>
      <c r="H25" s="163"/>
      <c r="I25" s="163"/>
      <c r="J25" s="163"/>
      <c r="K25" s="164"/>
      <c r="L25" s="186">
        <f>AA13</f>
        <v>5</v>
      </c>
      <c r="M25" s="163"/>
      <c r="N25" s="163"/>
      <c r="O25" s="163"/>
      <c r="P25" s="164"/>
      <c r="Q25" s="186">
        <f>AA17</f>
        <v>12</v>
      </c>
      <c r="R25" s="163"/>
      <c r="S25" s="163"/>
      <c r="T25" s="163"/>
      <c r="U25" s="164"/>
      <c r="V25" s="186">
        <f>AA21</f>
        <v>0</v>
      </c>
      <c r="W25" s="163"/>
      <c r="X25" s="163"/>
      <c r="Y25" s="163"/>
      <c r="Z25" s="164"/>
      <c r="AA25" s="165"/>
      <c r="AB25" s="166"/>
      <c r="AC25" s="166"/>
      <c r="AD25" s="166"/>
      <c r="AE25" s="209"/>
      <c r="AF25" s="19"/>
      <c r="AG25" s="19"/>
      <c r="AH25" s="161" t="str">
        <f>A25</f>
        <v>メイツ X</v>
      </c>
      <c r="AI25" s="185">
        <f>IF(B26&gt;F26,1,0)+IF(G26&gt;K26,1,0)+IF(L26&gt;P26,1,0)+IF(Q26&gt;U26,1,0)+IF(V26&gt;Z26,1,0)+IF(AA26&gt;AE26,1,0)</f>
        <v>2</v>
      </c>
      <c r="AJ25" s="183">
        <f>IF(F26&gt;B26,1,0)+IF(K26&gt;G26,1,0)+IF(P26&gt;L26,1,0)+IF(U26&gt;Q26,1,0)+IF(Z26&gt;V26,1,0)+IF(AE26&gt;AA26,1,0)</f>
        <v>2</v>
      </c>
      <c r="AK25" s="180">
        <f>SUM(AI25/(AI25+AJ25))</f>
        <v>0.5</v>
      </c>
      <c r="AL25" s="183">
        <f>RANK(AK25,$AK$5:$AK$28,0)</f>
        <v>3</v>
      </c>
      <c r="AM25" s="183">
        <f>SUM(B26+G26+L26+Q26+V26+AA26)</f>
        <v>6</v>
      </c>
      <c r="AN25" s="183">
        <f>SUM(F26+K26+P26+U26+Z26+AE26)</f>
        <v>4</v>
      </c>
      <c r="AO25" s="180">
        <f>SUM(AM25/(AM25+AN25))</f>
        <v>0.6</v>
      </c>
      <c r="AP25" s="183">
        <f>RANK(AO25,$AO$5:$AO$28,0)</f>
        <v>3</v>
      </c>
      <c r="AQ25" s="183">
        <f>SUM(C26+C27+C28+H26+H27+H28+M26+M27+M28+R26+R27+R28+W26+W27+W28+AB26+AB27+AB28)</f>
        <v>145</v>
      </c>
      <c r="AR25" s="183">
        <f>SUM(E26+E27+E28+J26+J27+J28+O26+O27+O28+T26+T27+T28+Y26+Y27+Y28+AD26+AD27+AD28)</f>
        <v>131</v>
      </c>
      <c r="AS25" s="180">
        <f>SUM(AQ25/(AQ25+AR25))</f>
        <v>0.52536231884057971</v>
      </c>
      <c r="AT25" s="183">
        <f>RANK(AS25,$AS$5:$AS$28,0)</f>
        <v>2</v>
      </c>
      <c r="AU25" s="180">
        <f>RANK(AK25,$AK$5:$AK$28,1)+AO25</f>
        <v>3.6</v>
      </c>
      <c r="AV25" s="180">
        <f>RANK(AU25,$AU$5:$AU$28,1)+AS25</f>
        <v>4.52536231884058</v>
      </c>
      <c r="AW25" s="181" t="str">
        <f>$AH$25</f>
        <v>メイツ X</v>
      </c>
      <c r="AX25" s="182">
        <f>RANK(AV25,$AV$5:$AV$28)</f>
        <v>3</v>
      </c>
    </row>
    <row r="26" spans="1:50" ht="21.95" customHeight="1" x14ac:dyDescent="0.15">
      <c r="A26" s="119"/>
      <c r="B26" s="174">
        <f>IF(C26&gt;E26,1,0)+IF(C27&gt;E27,1,0)+IF(C28&gt;E28,1,0)</f>
        <v>1</v>
      </c>
      <c r="C26" s="27">
        <f>AD6</f>
        <v>15</v>
      </c>
      <c r="D26" s="28" t="s">
        <v>34</v>
      </c>
      <c r="E26" s="27">
        <f>AB6</f>
        <v>13</v>
      </c>
      <c r="F26" s="177">
        <f>IF(E26&gt;C26,1,0)+IF(E27&gt;C27,1,0)+IF(E28&gt;C28,1,0)</f>
        <v>2</v>
      </c>
      <c r="G26" s="177">
        <f>IF(H26&gt;J26,1,0)+IF(H27&gt;J27,1,0)+IF(H28&gt;J28,1,0)</f>
        <v>2</v>
      </c>
      <c r="H26" s="27">
        <f>AD10</f>
        <v>15</v>
      </c>
      <c r="I26" s="28" t="s">
        <v>34</v>
      </c>
      <c r="J26" s="27">
        <f>AB10</f>
        <v>11</v>
      </c>
      <c r="K26" s="177">
        <f>IF(J26&gt;H26,1,0)+IF(J27&gt;H27,1,0)+IF(J28&gt;H28,1,0)</f>
        <v>0</v>
      </c>
      <c r="L26" s="177">
        <f>IF(M26&gt;O26,1,0)+IF(M27&gt;O27,1,0)+IF(M28&gt;O28,1,0)</f>
        <v>1</v>
      </c>
      <c r="M26" s="27">
        <f>AD14</f>
        <v>15</v>
      </c>
      <c r="N26" s="28" t="s">
        <v>34</v>
      </c>
      <c r="O26" s="27">
        <f>AB14</f>
        <v>12</v>
      </c>
      <c r="P26" s="177">
        <f>IF(O26&gt;M26,1,0)+IF(O27&gt;M27,1,0)+IF(O28&gt;M28,1,0)</f>
        <v>2</v>
      </c>
      <c r="Q26" s="177">
        <f>IF(R26&gt;T26,1,0)+IF(R27&gt;T27,1,0)+IF(R28&gt;T28,1,0)</f>
        <v>2</v>
      </c>
      <c r="R26" s="27">
        <f>AD18</f>
        <v>15</v>
      </c>
      <c r="S26" s="28" t="s">
        <v>34</v>
      </c>
      <c r="T26" s="27">
        <f>AB18</f>
        <v>12</v>
      </c>
      <c r="U26" s="177">
        <f>IF(T26&gt;R26,1,0)+IF(T27&gt;R27,1,0)+IF(T28&gt;R28,1,0)</f>
        <v>0</v>
      </c>
      <c r="V26" s="177">
        <f>IF(W26&gt;Y26,1,0)+IF(W27&gt;Y27,1,0)+IF(W28&gt;Y28,1,0)</f>
        <v>0</v>
      </c>
      <c r="W26" s="27">
        <f>AD22</f>
        <v>0</v>
      </c>
      <c r="X26" s="28" t="s">
        <v>34</v>
      </c>
      <c r="Y26" s="27">
        <f>AB22</f>
        <v>0</v>
      </c>
      <c r="Z26" s="177">
        <f>IF(Y26&gt;W26,1,0)+IF(Y27&gt;W27,1,0)+IF(Y28&gt;W28,1,0)</f>
        <v>0</v>
      </c>
      <c r="AA26" s="133">
        <f>IF(AB26&gt;AD26,1,0)+IF(AB27&gt;AD27,1,0)+IF(AB28&gt;AD28,1,0)</f>
        <v>0</v>
      </c>
      <c r="AB26" s="25"/>
      <c r="AC26" s="26" t="s">
        <v>34</v>
      </c>
      <c r="AD26" s="25"/>
      <c r="AE26" s="200">
        <f>IF(AD26&gt;AB26,1,0)+IF(AD27&gt;AB27,1,0)+IF(AD28&gt;AB28,1,0)</f>
        <v>0</v>
      </c>
      <c r="AF26" s="22"/>
      <c r="AG26" s="22"/>
      <c r="AH26" s="119"/>
      <c r="AI26" s="156"/>
      <c r="AJ26" s="152"/>
      <c r="AK26" s="143"/>
      <c r="AL26" s="152"/>
      <c r="AM26" s="152"/>
      <c r="AN26" s="152"/>
      <c r="AO26" s="143"/>
      <c r="AP26" s="152"/>
      <c r="AQ26" s="152"/>
      <c r="AR26" s="152"/>
      <c r="AS26" s="143"/>
      <c r="AT26" s="152"/>
      <c r="AU26" s="143"/>
      <c r="AV26" s="143"/>
      <c r="AW26" s="146"/>
      <c r="AX26" s="149"/>
    </row>
    <row r="27" spans="1:50" ht="21.95" customHeight="1" x14ac:dyDescent="0.15">
      <c r="A27" s="119"/>
      <c r="B27" s="175"/>
      <c r="C27" s="27">
        <f>AD7</f>
        <v>16</v>
      </c>
      <c r="D27" s="28" t="s">
        <v>34</v>
      </c>
      <c r="E27" s="27">
        <f>AB7</f>
        <v>17</v>
      </c>
      <c r="F27" s="178"/>
      <c r="G27" s="178"/>
      <c r="H27" s="27">
        <f>AD11</f>
        <v>15</v>
      </c>
      <c r="I27" s="28" t="s">
        <v>34</v>
      </c>
      <c r="J27" s="27">
        <f>AB11</f>
        <v>8</v>
      </c>
      <c r="K27" s="178"/>
      <c r="L27" s="178"/>
      <c r="M27" s="27">
        <f>AD15</f>
        <v>11</v>
      </c>
      <c r="N27" s="28" t="s">
        <v>34</v>
      </c>
      <c r="O27" s="27">
        <f>AB15</f>
        <v>15</v>
      </c>
      <c r="P27" s="178"/>
      <c r="Q27" s="178"/>
      <c r="R27" s="27">
        <f>AD19</f>
        <v>15</v>
      </c>
      <c r="S27" s="28" t="s">
        <v>34</v>
      </c>
      <c r="T27" s="27">
        <f>AB19</f>
        <v>11</v>
      </c>
      <c r="U27" s="178"/>
      <c r="V27" s="178"/>
      <c r="W27" s="27">
        <f>AD23</f>
        <v>0</v>
      </c>
      <c r="X27" s="28" t="s">
        <v>34</v>
      </c>
      <c r="Y27" s="27">
        <f>AB23</f>
        <v>0</v>
      </c>
      <c r="Z27" s="178"/>
      <c r="AA27" s="134"/>
      <c r="AB27" s="25"/>
      <c r="AC27" s="26" t="s">
        <v>34</v>
      </c>
      <c r="AD27" s="25"/>
      <c r="AE27" s="201"/>
      <c r="AF27" s="22"/>
      <c r="AG27" s="22"/>
      <c r="AH27" s="119"/>
      <c r="AI27" s="156"/>
      <c r="AJ27" s="152"/>
      <c r="AK27" s="143"/>
      <c r="AL27" s="152"/>
      <c r="AM27" s="152"/>
      <c r="AN27" s="152"/>
      <c r="AO27" s="143"/>
      <c r="AP27" s="152"/>
      <c r="AQ27" s="152"/>
      <c r="AR27" s="152"/>
      <c r="AS27" s="143"/>
      <c r="AT27" s="152"/>
      <c r="AU27" s="143"/>
      <c r="AV27" s="143"/>
      <c r="AW27" s="146"/>
      <c r="AX27" s="149"/>
    </row>
    <row r="28" spans="1:50" ht="21.95" customHeight="1" thickBot="1" x14ac:dyDescent="0.2">
      <c r="A28" s="203"/>
      <c r="B28" s="204"/>
      <c r="C28" s="31">
        <f>AD8</f>
        <v>13</v>
      </c>
      <c r="D28" s="32" t="s">
        <v>34</v>
      </c>
      <c r="E28" s="31">
        <f>AB8</f>
        <v>15</v>
      </c>
      <c r="F28" s="205"/>
      <c r="G28" s="205"/>
      <c r="H28" s="31">
        <f>AD12</f>
        <v>0</v>
      </c>
      <c r="I28" s="32" t="s">
        <v>34</v>
      </c>
      <c r="J28" s="31">
        <f>AB12</f>
        <v>0</v>
      </c>
      <c r="K28" s="205"/>
      <c r="L28" s="205"/>
      <c r="M28" s="31">
        <f>AD16</f>
        <v>15</v>
      </c>
      <c r="N28" s="32" t="s">
        <v>34</v>
      </c>
      <c r="O28" s="31">
        <f>AB16</f>
        <v>17</v>
      </c>
      <c r="P28" s="205"/>
      <c r="Q28" s="205"/>
      <c r="R28" s="31">
        <f>AD20</f>
        <v>0</v>
      </c>
      <c r="S28" s="32" t="s">
        <v>34</v>
      </c>
      <c r="T28" s="31">
        <f>AB20</f>
        <v>0</v>
      </c>
      <c r="U28" s="205"/>
      <c r="V28" s="205"/>
      <c r="W28" s="31">
        <f>AD24</f>
        <v>0</v>
      </c>
      <c r="X28" s="32" t="s">
        <v>34</v>
      </c>
      <c r="Y28" s="31">
        <f>AB24</f>
        <v>0</v>
      </c>
      <c r="Z28" s="205"/>
      <c r="AA28" s="199"/>
      <c r="AB28" s="33"/>
      <c r="AC28" s="34" t="s">
        <v>34</v>
      </c>
      <c r="AD28" s="33"/>
      <c r="AE28" s="202"/>
      <c r="AF28" s="23"/>
      <c r="AG28" s="24"/>
      <c r="AH28" s="203"/>
      <c r="AI28" s="210"/>
      <c r="AJ28" s="198"/>
      <c r="AK28" s="197"/>
      <c r="AL28" s="198"/>
      <c r="AM28" s="198"/>
      <c r="AN28" s="198"/>
      <c r="AO28" s="197"/>
      <c r="AP28" s="198"/>
      <c r="AQ28" s="198"/>
      <c r="AR28" s="198"/>
      <c r="AS28" s="197"/>
      <c r="AT28" s="198"/>
      <c r="AU28" s="197"/>
      <c r="AV28" s="197"/>
      <c r="AW28" s="207"/>
      <c r="AX28" s="208"/>
    </row>
    <row r="29" spans="1:50" ht="24.95" customHeight="1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H29" s="206">
        <f>A29</f>
        <v>0</v>
      </c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</row>
  </sheetData>
  <sheetProtection sheet="1" objects="1" scenarios="1"/>
  <mergeCells count="240">
    <mergeCell ref="A29:AE29"/>
    <mergeCell ref="AH29:AX29"/>
    <mergeCell ref="L26:L28"/>
    <mergeCell ref="P26:P28"/>
    <mergeCell ref="Q26:Q28"/>
    <mergeCell ref="U26:U28"/>
    <mergeCell ref="V26:V28"/>
    <mergeCell ref="Z26:Z28"/>
    <mergeCell ref="AS25:AS28"/>
    <mergeCell ref="AT25:AT28"/>
    <mergeCell ref="AU25:AU28"/>
    <mergeCell ref="AV25:AV28"/>
    <mergeCell ref="AW25:AW28"/>
    <mergeCell ref="AX25:AX28"/>
    <mergeCell ref="AM25:AM28"/>
    <mergeCell ref="AN25:AN28"/>
    <mergeCell ref="AO25:AO28"/>
    <mergeCell ref="AP25:AP28"/>
    <mergeCell ref="AQ25:AQ28"/>
    <mergeCell ref="AR25:AR28"/>
    <mergeCell ref="AA25:AE25"/>
    <mergeCell ref="AH25:AH28"/>
    <mergeCell ref="AI25:AI28"/>
    <mergeCell ref="AJ25:AJ28"/>
    <mergeCell ref="A25:A28"/>
    <mergeCell ref="B25:F25"/>
    <mergeCell ref="G25:K25"/>
    <mergeCell ref="L25:P25"/>
    <mergeCell ref="Q25:U25"/>
    <mergeCell ref="V25:Z25"/>
    <mergeCell ref="B26:B28"/>
    <mergeCell ref="F26:F28"/>
    <mergeCell ref="G26:G28"/>
    <mergeCell ref="K26:K28"/>
    <mergeCell ref="AA21:AE21"/>
    <mergeCell ref="AH21:AH24"/>
    <mergeCell ref="AI21:AI24"/>
    <mergeCell ref="AJ21:AJ24"/>
    <mergeCell ref="AK21:AK24"/>
    <mergeCell ref="AL21:AL24"/>
    <mergeCell ref="AA22:AA24"/>
    <mergeCell ref="AE22:AE24"/>
    <mergeCell ref="AK25:AK28"/>
    <mergeCell ref="AL25:AL28"/>
    <mergeCell ref="AA26:AA28"/>
    <mergeCell ref="AE26:AE28"/>
    <mergeCell ref="AV21:AV24"/>
    <mergeCell ref="AW21:AW24"/>
    <mergeCell ref="AX21:AX24"/>
    <mergeCell ref="AM21:AM24"/>
    <mergeCell ref="AN21:AN24"/>
    <mergeCell ref="AO21:AO24"/>
    <mergeCell ref="AP21:AP24"/>
    <mergeCell ref="AQ21:AQ24"/>
    <mergeCell ref="AR21:AR24"/>
    <mergeCell ref="AS21:AS24"/>
    <mergeCell ref="AT21:AT24"/>
    <mergeCell ref="AU21:AU24"/>
    <mergeCell ref="AA17:AE17"/>
    <mergeCell ref="AH17:AH20"/>
    <mergeCell ref="AI17:AI20"/>
    <mergeCell ref="AJ17:AJ20"/>
    <mergeCell ref="AK17:AK20"/>
    <mergeCell ref="AL17:AL20"/>
    <mergeCell ref="AA18:AA20"/>
    <mergeCell ref="AE18:AE20"/>
    <mergeCell ref="A21:A24"/>
    <mergeCell ref="B21:F21"/>
    <mergeCell ref="G21:K21"/>
    <mergeCell ref="L21:P21"/>
    <mergeCell ref="Q21:U21"/>
    <mergeCell ref="V21:Z21"/>
    <mergeCell ref="B22:B24"/>
    <mergeCell ref="F22:F24"/>
    <mergeCell ref="G22:G24"/>
    <mergeCell ref="K22:K24"/>
    <mergeCell ref="L22:L24"/>
    <mergeCell ref="P22:P24"/>
    <mergeCell ref="Q22:Q24"/>
    <mergeCell ref="U22:U24"/>
    <mergeCell ref="V22:V24"/>
    <mergeCell ref="Z22:Z24"/>
    <mergeCell ref="AV17:AV20"/>
    <mergeCell ref="AW17:AW20"/>
    <mergeCell ref="AX17:AX20"/>
    <mergeCell ref="AM17:AM20"/>
    <mergeCell ref="AN17:AN20"/>
    <mergeCell ref="AO17:AO20"/>
    <mergeCell ref="AP17:AP20"/>
    <mergeCell ref="AQ17:AQ20"/>
    <mergeCell ref="AR17:AR20"/>
    <mergeCell ref="AS17:AS20"/>
    <mergeCell ref="AT17:AT20"/>
    <mergeCell ref="AU17:AU20"/>
    <mergeCell ref="AA13:AE13"/>
    <mergeCell ref="AH13:AH16"/>
    <mergeCell ref="AI13:AI16"/>
    <mergeCell ref="AJ13:AJ16"/>
    <mergeCell ref="AK13:AK16"/>
    <mergeCell ref="AL13:AL16"/>
    <mergeCell ref="AA14:AA16"/>
    <mergeCell ref="AE14:AE16"/>
    <mergeCell ref="A17:A20"/>
    <mergeCell ref="B17:F17"/>
    <mergeCell ref="G17:K17"/>
    <mergeCell ref="L17:P17"/>
    <mergeCell ref="Q17:U17"/>
    <mergeCell ref="V17:Z17"/>
    <mergeCell ref="B18:B20"/>
    <mergeCell ref="F18:F20"/>
    <mergeCell ref="G18:G20"/>
    <mergeCell ref="K18:K20"/>
    <mergeCell ref="L18:L20"/>
    <mergeCell ref="P18:P20"/>
    <mergeCell ref="Q18:Q20"/>
    <mergeCell ref="U18:U20"/>
    <mergeCell ref="V18:V20"/>
    <mergeCell ref="Z18:Z20"/>
    <mergeCell ref="AV13:AV16"/>
    <mergeCell ref="AW13:AW16"/>
    <mergeCell ref="AX13:AX16"/>
    <mergeCell ref="AM13:AM16"/>
    <mergeCell ref="AN13:AN16"/>
    <mergeCell ref="AO13:AO16"/>
    <mergeCell ref="AP13:AP16"/>
    <mergeCell ref="AQ13:AQ16"/>
    <mergeCell ref="AR13:AR16"/>
    <mergeCell ref="AS13:AS16"/>
    <mergeCell ref="AT13:AT16"/>
    <mergeCell ref="AU13:AU16"/>
    <mergeCell ref="AA9:AE9"/>
    <mergeCell ref="AH9:AH12"/>
    <mergeCell ref="AI9:AI12"/>
    <mergeCell ref="AJ9:AJ12"/>
    <mergeCell ref="AK9:AK12"/>
    <mergeCell ref="AL9:AL12"/>
    <mergeCell ref="AA10:AA12"/>
    <mergeCell ref="AE10:AE12"/>
    <mergeCell ref="A13:A16"/>
    <mergeCell ref="B13:F13"/>
    <mergeCell ref="G13:K13"/>
    <mergeCell ref="L13:P13"/>
    <mergeCell ref="Q13:U13"/>
    <mergeCell ref="V13:Z13"/>
    <mergeCell ref="B14:B16"/>
    <mergeCell ref="F14:F16"/>
    <mergeCell ref="G14:G16"/>
    <mergeCell ref="K14:K16"/>
    <mergeCell ref="L14:L16"/>
    <mergeCell ref="P14:P16"/>
    <mergeCell ref="Q14:Q16"/>
    <mergeCell ref="U14:U16"/>
    <mergeCell ref="V14:V16"/>
    <mergeCell ref="Z14:Z16"/>
    <mergeCell ref="AV9:AV12"/>
    <mergeCell ref="AW9:AW12"/>
    <mergeCell ref="AX9:AX12"/>
    <mergeCell ref="AM9:AM12"/>
    <mergeCell ref="AN9:AN12"/>
    <mergeCell ref="AO9:AO12"/>
    <mergeCell ref="AP9:AP12"/>
    <mergeCell ref="AQ9:AQ12"/>
    <mergeCell ref="AR9:AR12"/>
    <mergeCell ref="AS9:AS12"/>
    <mergeCell ref="AT9:AT12"/>
    <mergeCell ref="AU9:AU12"/>
    <mergeCell ref="AA5:AE5"/>
    <mergeCell ref="AH5:AH8"/>
    <mergeCell ref="AI5:AI8"/>
    <mergeCell ref="AJ5:AJ8"/>
    <mergeCell ref="AK5:AK8"/>
    <mergeCell ref="AL5:AL8"/>
    <mergeCell ref="AA6:AA8"/>
    <mergeCell ref="AE6:AE8"/>
    <mergeCell ref="A9:A12"/>
    <mergeCell ref="B9:F9"/>
    <mergeCell ref="G9:K9"/>
    <mergeCell ref="L9:P9"/>
    <mergeCell ref="Q9:U9"/>
    <mergeCell ref="V9:Z9"/>
    <mergeCell ref="B10:B12"/>
    <mergeCell ref="F10:F12"/>
    <mergeCell ref="G10:G12"/>
    <mergeCell ref="K10:K12"/>
    <mergeCell ref="L10:L12"/>
    <mergeCell ref="P10:P12"/>
    <mergeCell ref="Q10:Q12"/>
    <mergeCell ref="U10:U12"/>
    <mergeCell ref="V10:V12"/>
    <mergeCell ref="Z10:Z12"/>
    <mergeCell ref="AV5:AV8"/>
    <mergeCell ref="AW5:AW8"/>
    <mergeCell ref="AX5:AX8"/>
    <mergeCell ref="AM5:AM8"/>
    <mergeCell ref="AN5:AN8"/>
    <mergeCell ref="AO5:AO8"/>
    <mergeCell ref="AP5:AP8"/>
    <mergeCell ref="AQ5:AQ8"/>
    <mergeCell ref="AR5:AR8"/>
    <mergeCell ref="AS5:AS8"/>
    <mergeCell ref="AT5:AT8"/>
    <mergeCell ref="AU5:AU8"/>
    <mergeCell ref="A5:A8"/>
    <mergeCell ref="B5:F5"/>
    <mergeCell ref="G5:K5"/>
    <mergeCell ref="L5:P5"/>
    <mergeCell ref="Q5:U5"/>
    <mergeCell ref="V5:Z5"/>
    <mergeCell ref="B6:B8"/>
    <mergeCell ref="F6:F8"/>
    <mergeCell ref="G6:G8"/>
    <mergeCell ref="K6:K8"/>
    <mergeCell ref="L6:L8"/>
    <mergeCell ref="P6:P8"/>
    <mergeCell ref="Q6:Q8"/>
    <mergeCell ref="U6:U8"/>
    <mergeCell ref="V6:V8"/>
    <mergeCell ref="Z6:Z8"/>
    <mergeCell ref="A1:AE1"/>
    <mergeCell ref="AH1:AX1"/>
    <mergeCell ref="A2:AE2"/>
    <mergeCell ref="AH2:AX2"/>
    <mergeCell ref="A3:A4"/>
    <mergeCell ref="B3:F4"/>
    <mergeCell ref="G3:K4"/>
    <mergeCell ref="L3:P4"/>
    <mergeCell ref="Q3:U4"/>
    <mergeCell ref="V3:Z4"/>
    <mergeCell ref="AQ3:AS3"/>
    <mergeCell ref="AT3:AT4"/>
    <mergeCell ref="AU3:AU4"/>
    <mergeCell ref="AV3:AV4"/>
    <mergeCell ref="AW3:AW4"/>
    <mergeCell ref="AX3:AX4"/>
    <mergeCell ref="AA3:AE4"/>
    <mergeCell ref="AH3:AH4"/>
    <mergeCell ref="AI3:AK3"/>
    <mergeCell ref="AL3:AL4"/>
    <mergeCell ref="AM3:AO3"/>
    <mergeCell ref="AP3:AP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T25"/>
  <sheetViews>
    <sheetView topLeftCell="L4" zoomScale="70" zoomScaleNormal="70" workbookViewId="0">
      <selection activeCell="H6" sqref="H6:J8"/>
    </sheetView>
  </sheetViews>
  <sheetFormatPr defaultRowHeight="13.5" x14ac:dyDescent="0.15"/>
  <cols>
    <col min="1" max="1" width="23.625" style="14" customWidth="1"/>
    <col min="2" max="28" width="4.625" style="14" customWidth="1"/>
    <col min="29" max="29" width="20.625" style="14" customWidth="1"/>
    <col min="30" max="31" width="4.625" style="14" customWidth="1"/>
    <col min="32" max="33" width="8.625" style="14" customWidth="1"/>
    <col min="34" max="35" width="4.625" style="14" customWidth="1"/>
    <col min="36" max="37" width="8.625" style="14" customWidth="1"/>
    <col min="38" max="39" width="4.625" style="14" customWidth="1"/>
    <col min="40" max="43" width="8.625" style="14" customWidth="1"/>
    <col min="44" max="44" width="15.625" style="14" customWidth="1"/>
    <col min="45" max="45" width="11.875" style="14" bestFit="1" customWidth="1"/>
    <col min="46" max="46" width="10.875" style="14" customWidth="1"/>
    <col min="47" max="16384" width="9" style="14"/>
  </cols>
  <sheetData>
    <row r="1" spans="1:46" ht="24.75" customHeight="1" x14ac:dyDescent="0.2">
      <c r="A1" s="218" t="s">
        <v>66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C1" s="218" t="str">
        <f>A1</f>
        <v>トリム18歳の部</v>
      </c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</row>
    <row r="2" spans="1:46" ht="24.95" customHeight="1" thickBot="1" x14ac:dyDescent="0.25">
      <c r="A2" s="90" t="s">
        <v>91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C2" s="91" t="str">
        <f>A2</f>
        <v>　Ｅグループ</v>
      </c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</row>
    <row r="3" spans="1:46" ht="35.25" customHeight="1" x14ac:dyDescent="0.15">
      <c r="A3" s="219" t="s">
        <v>92</v>
      </c>
      <c r="B3" s="221" t="s">
        <v>93</v>
      </c>
      <c r="C3" s="221"/>
      <c r="D3" s="221"/>
      <c r="E3" s="221"/>
      <c r="F3" s="221"/>
      <c r="G3" s="221" t="s">
        <v>94</v>
      </c>
      <c r="H3" s="221"/>
      <c r="I3" s="221"/>
      <c r="J3" s="221"/>
      <c r="K3" s="221"/>
      <c r="L3" s="221" t="s">
        <v>95</v>
      </c>
      <c r="M3" s="221"/>
      <c r="N3" s="221"/>
      <c r="O3" s="221"/>
      <c r="P3" s="221"/>
      <c r="Q3" s="221" t="s">
        <v>96</v>
      </c>
      <c r="R3" s="221"/>
      <c r="S3" s="221"/>
      <c r="T3" s="221"/>
      <c r="U3" s="221"/>
      <c r="V3" s="221" t="s">
        <v>97</v>
      </c>
      <c r="W3" s="221"/>
      <c r="X3" s="221"/>
      <c r="Y3" s="221"/>
      <c r="Z3" s="223"/>
      <c r="AC3" s="219" t="str">
        <f>A3</f>
        <v>Ｅコート</v>
      </c>
      <c r="AD3" s="212" t="s">
        <v>35</v>
      </c>
      <c r="AE3" s="212"/>
      <c r="AF3" s="212"/>
      <c r="AG3" s="213" t="s">
        <v>13</v>
      </c>
      <c r="AH3" s="212" t="s">
        <v>36</v>
      </c>
      <c r="AI3" s="212"/>
      <c r="AJ3" s="212"/>
      <c r="AK3" s="213" t="s">
        <v>13</v>
      </c>
      <c r="AL3" s="212" t="s">
        <v>37</v>
      </c>
      <c r="AM3" s="212"/>
      <c r="AN3" s="212"/>
      <c r="AO3" s="227" t="s">
        <v>13</v>
      </c>
      <c r="AP3" s="227" t="s">
        <v>38</v>
      </c>
      <c r="AQ3" s="227" t="s">
        <v>39</v>
      </c>
      <c r="AR3" s="213" t="s">
        <v>19</v>
      </c>
      <c r="AS3" s="225" t="s">
        <v>13</v>
      </c>
      <c r="AT3" s="35"/>
    </row>
    <row r="4" spans="1:46" ht="34.5" customHeight="1" thickBot="1" x14ac:dyDescent="0.2">
      <c r="A4" s="220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4"/>
      <c r="AC4" s="232"/>
      <c r="AD4" s="36" t="s">
        <v>40</v>
      </c>
      <c r="AE4" s="36" t="s">
        <v>22</v>
      </c>
      <c r="AF4" s="36" t="s">
        <v>41</v>
      </c>
      <c r="AG4" s="214"/>
      <c r="AH4" s="36" t="s">
        <v>40</v>
      </c>
      <c r="AI4" s="36" t="s">
        <v>22</v>
      </c>
      <c r="AJ4" s="36" t="s">
        <v>41</v>
      </c>
      <c r="AK4" s="214"/>
      <c r="AL4" s="36" t="s">
        <v>40</v>
      </c>
      <c r="AM4" s="36" t="s">
        <v>22</v>
      </c>
      <c r="AN4" s="36" t="s">
        <v>41</v>
      </c>
      <c r="AO4" s="228"/>
      <c r="AP4" s="228"/>
      <c r="AQ4" s="228"/>
      <c r="AR4" s="214"/>
      <c r="AS4" s="226"/>
      <c r="AT4" s="35"/>
    </row>
    <row r="5" spans="1:46" ht="21.95" customHeight="1" thickTop="1" x14ac:dyDescent="0.15">
      <c r="A5" s="216" t="str">
        <f>B3</f>
        <v>MAX.V ふるーちぇ</v>
      </c>
      <c r="B5" s="234"/>
      <c r="C5" s="234"/>
      <c r="D5" s="234"/>
      <c r="E5" s="234"/>
      <c r="F5" s="234"/>
      <c r="G5" s="235">
        <v>10</v>
      </c>
      <c r="H5" s="235"/>
      <c r="I5" s="235"/>
      <c r="J5" s="235"/>
      <c r="K5" s="235"/>
      <c r="L5" s="235">
        <v>4</v>
      </c>
      <c r="M5" s="235"/>
      <c r="N5" s="235"/>
      <c r="O5" s="235"/>
      <c r="P5" s="235"/>
      <c r="Q5" s="235">
        <v>7</v>
      </c>
      <c r="R5" s="235"/>
      <c r="S5" s="235"/>
      <c r="T5" s="235"/>
      <c r="U5" s="235"/>
      <c r="V5" s="235">
        <v>1</v>
      </c>
      <c r="W5" s="235"/>
      <c r="X5" s="235"/>
      <c r="Y5" s="235"/>
      <c r="Z5" s="236"/>
      <c r="AC5" s="215" t="str">
        <f>A5</f>
        <v>MAX.V ふるーちぇ</v>
      </c>
      <c r="AD5" s="153">
        <f>IF(B6&gt;F6,1,0)+IF(G6&gt;K6,1,0)+IF(L6&gt;P6,1,0)+IF(Q6&gt;U6,1,0)+IF(V6&gt;Z6,1,0)</f>
        <v>4</v>
      </c>
      <c r="AE5" s="153">
        <f>IF(F6&gt;B6,1,0)+IF(K6&gt;G6,1,0)+IF(P6&gt;L6,1,0)+IF(U6&gt;Q6,1,0)+IF(Z6&gt;V6,1,0)</f>
        <v>0</v>
      </c>
      <c r="AF5" s="144">
        <f>SUM(AD5/(AD5+AE5))</f>
        <v>1</v>
      </c>
      <c r="AG5" s="153">
        <f>RANK(AF5,$AF$5:$AF$24,0)</f>
        <v>1</v>
      </c>
      <c r="AH5" s="153">
        <f>SUM(B6+G6+L6+Q6+V6)</f>
        <v>8</v>
      </c>
      <c r="AI5" s="153">
        <f>SUM(F6+K6+P6+U6+Z6)</f>
        <v>2</v>
      </c>
      <c r="AJ5" s="144">
        <f>SUM(AH5/(AH5+AI5))</f>
        <v>0.8</v>
      </c>
      <c r="AK5" s="153">
        <f>RANK(AJ5,$AJ$5:$AJ$24,0)</f>
        <v>1</v>
      </c>
      <c r="AL5" s="153">
        <f>SUM(C6+C7+C8+H6+H7+H8+M6+M7+M8+R6+R7+R8+W6+W7+W8)</f>
        <v>151</v>
      </c>
      <c r="AM5" s="153">
        <f>SUM(E6+E7+E8+J6+J7+J8+O6+O7+O8+T6+T7+T8+Y6+Y7+Y8)</f>
        <v>102</v>
      </c>
      <c r="AN5" s="144">
        <f>SUM(AL5/(AL5+AM5))</f>
        <v>0.59683794466403162</v>
      </c>
      <c r="AO5" s="153">
        <f>RANK(AN5,$AN$5:$AN$24,0)</f>
        <v>1</v>
      </c>
      <c r="AP5" s="144">
        <f>RANK(AF5,$AF$5:$AF$24,1)+AJ5</f>
        <v>5.8</v>
      </c>
      <c r="AQ5" s="144">
        <f>RANK(AP5,$AP$5:$AP$24,1)+AN5</f>
        <v>5.5968379446640313</v>
      </c>
      <c r="AR5" s="229" t="str">
        <f>$AC$5</f>
        <v>MAX.V ふるーちぇ</v>
      </c>
      <c r="AS5" s="230">
        <f>RANK(AQ5,$AQ$5:$AQ$24)</f>
        <v>1</v>
      </c>
      <c r="AT5" s="35"/>
    </row>
    <row r="6" spans="1:46" ht="21.95" customHeight="1" x14ac:dyDescent="0.15">
      <c r="A6" s="216"/>
      <c r="B6" s="237">
        <f>IF(C6&gt;E6,1,0)+IF(C7&gt;E7,1,0)+IF(C8&gt;E8,1,0)</f>
        <v>0</v>
      </c>
      <c r="C6" s="25"/>
      <c r="D6" s="38" t="s">
        <v>34</v>
      </c>
      <c r="E6" s="25"/>
      <c r="F6" s="237">
        <f>IF(E6&gt;C6,1,0)+IF(E7&gt;C7,1,0)+IF(E8&gt;C8,1,0)</f>
        <v>0</v>
      </c>
      <c r="G6" s="238">
        <f>IF(H6&gt;J6,1,0)+IF(H7&gt;J7,1,0)+IF(H8&gt;J8,1,0)</f>
        <v>2</v>
      </c>
      <c r="H6" s="20">
        <v>15</v>
      </c>
      <c r="I6" s="37" t="s">
        <v>34</v>
      </c>
      <c r="J6" s="20">
        <v>17</v>
      </c>
      <c r="K6" s="238">
        <f>IF(J6&gt;H6,1,0)+IF(J7&gt;H7,1,0)+IF(J8&gt;H8,1,0)</f>
        <v>1</v>
      </c>
      <c r="L6" s="238">
        <f>IF(M6&gt;O6,1,0)+IF(M7&gt;O7,1,0)+IF(M8&gt;O8,1,0)</f>
        <v>2</v>
      </c>
      <c r="M6" s="20">
        <v>15</v>
      </c>
      <c r="N6" s="37" t="s">
        <v>34</v>
      </c>
      <c r="O6" s="20">
        <v>5</v>
      </c>
      <c r="P6" s="238">
        <f>IF(O6&gt;M6,1,0)+IF(O7&gt;M7,1,0)+IF(O8&gt;M8,1,0)</f>
        <v>0</v>
      </c>
      <c r="Q6" s="238">
        <f>IF(R6&gt;T6,1,0)+IF(R7&gt;T7,1,0)+IF(R8&gt;T8,1,0)</f>
        <v>2</v>
      </c>
      <c r="R6" s="20">
        <v>16</v>
      </c>
      <c r="S6" s="37" t="s">
        <v>34</v>
      </c>
      <c r="T6" s="20">
        <v>17</v>
      </c>
      <c r="U6" s="238">
        <f>IF(T6&gt;R6,1,0)+IF(T7&gt;R7,1,0)+IF(T8&gt;R8,1,0)</f>
        <v>1</v>
      </c>
      <c r="V6" s="238">
        <f>IF(W6&gt;Y6,1,0)+IF(W7&gt;Y7,1,0)+IF(W8&gt;Y8,1,0)</f>
        <v>2</v>
      </c>
      <c r="W6" s="20">
        <v>15</v>
      </c>
      <c r="X6" s="37" t="s">
        <v>34</v>
      </c>
      <c r="Y6" s="20">
        <v>12</v>
      </c>
      <c r="Z6" s="239">
        <f>IF(Y6&gt;W6,1,0)+IF(Y7&gt;W7,1,0)+IF(Y8&gt;W8,1,0)</f>
        <v>0</v>
      </c>
      <c r="AC6" s="216"/>
      <c r="AD6" s="211"/>
      <c r="AE6" s="211"/>
      <c r="AF6" s="217"/>
      <c r="AG6" s="211"/>
      <c r="AH6" s="211"/>
      <c r="AI6" s="211"/>
      <c r="AJ6" s="217"/>
      <c r="AK6" s="211"/>
      <c r="AL6" s="211"/>
      <c r="AM6" s="211"/>
      <c r="AN6" s="217"/>
      <c r="AO6" s="211"/>
      <c r="AP6" s="211"/>
      <c r="AQ6" s="211"/>
      <c r="AR6" s="146"/>
      <c r="AS6" s="231"/>
      <c r="AT6" s="35"/>
    </row>
    <row r="7" spans="1:46" ht="21.95" customHeight="1" x14ac:dyDescent="0.15">
      <c r="A7" s="216"/>
      <c r="B7" s="237"/>
      <c r="C7" s="25"/>
      <c r="D7" s="38" t="s">
        <v>34</v>
      </c>
      <c r="E7" s="25"/>
      <c r="F7" s="237"/>
      <c r="G7" s="238"/>
      <c r="H7" s="20">
        <v>15</v>
      </c>
      <c r="I7" s="37" t="s">
        <v>34</v>
      </c>
      <c r="J7" s="20">
        <v>7</v>
      </c>
      <c r="K7" s="238"/>
      <c r="L7" s="238"/>
      <c r="M7" s="20">
        <v>15</v>
      </c>
      <c r="N7" s="37" t="s">
        <v>34</v>
      </c>
      <c r="O7" s="20">
        <v>13</v>
      </c>
      <c r="P7" s="238"/>
      <c r="Q7" s="238"/>
      <c r="R7" s="20">
        <v>15</v>
      </c>
      <c r="S7" s="37" t="s">
        <v>34</v>
      </c>
      <c r="T7" s="20">
        <v>10</v>
      </c>
      <c r="U7" s="238"/>
      <c r="V7" s="238"/>
      <c r="W7" s="20">
        <v>15</v>
      </c>
      <c r="X7" s="37" t="s">
        <v>34</v>
      </c>
      <c r="Y7" s="20">
        <v>3</v>
      </c>
      <c r="Z7" s="239"/>
      <c r="AC7" s="216"/>
      <c r="AD7" s="211"/>
      <c r="AE7" s="211"/>
      <c r="AF7" s="217"/>
      <c r="AG7" s="211"/>
      <c r="AH7" s="211"/>
      <c r="AI7" s="211"/>
      <c r="AJ7" s="217"/>
      <c r="AK7" s="211"/>
      <c r="AL7" s="211"/>
      <c r="AM7" s="211"/>
      <c r="AN7" s="217"/>
      <c r="AO7" s="211"/>
      <c r="AP7" s="211"/>
      <c r="AQ7" s="211"/>
      <c r="AR7" s="146"/>
      <c r="AS7" s="231"/>
      <c r="AT7" s="35"/>
    </row>
    <row r="8" spans="1:46" ht="21.95" customHeight="1" x14ac:dyDescent="0.15">
      <c r="A8" s="216"/>
      <c r="B8" s="237"/>
      <c r="C8" s="25"/>
      <c r="D8" s="38" t="s">
        <v>34</v>
      </c>
      <c r="E8" s="25"/>
      <c r="F8" s="237"/>
      <c r="G8" s="238"/>
      <c r="H8" s="20">
        <v>15</v>
      </c>
      <c r="I8" s="37" t="s">
        <v>34</v>
      </c>
      <c r="J8" s="20">
        <v>9</v>
      </c>
      <c r="K8" s="238"/>
      <c r="L8" s="238"/>
      <c r="M8" s="20"/>
      <c r="N8" s="37" t="s">
        <v>34</v>
      </c>
      <c r="O8" s="20"/>
      <c r="P8" s="238"/>
      <c r="Q8" s="238"/>
      <c r="R8" s="20">
        <v>15</v>
      </c>
      <c r="S8" s="37" t="s">
        <v>34</v>
      </c>
      <c r="T8" s="20">
        <v>9</v>
      </c>
      <c r="U8" s="238"/>
      <c r="V8" s="238"/>
      <c r="W8" s="20"/>
      <c r="X8" s="37" t="s">
        <v>34</v>
      </c>
      <c r="Y8" s="20"/>
      <c r="Z8" s="239"/>
      <c r="AC8" s="216"/>
      <c r="AD8" s="211"/>
      <c r="AE8" s="211"/>
      <c r="AF8" s="217"/>
      <c r="AG8" s="211"/>
      <c r="AH8" s="211"/>
      <c r="AI8" s="211"/>
      <c r="AJ8" s="217"/>
      <c r="AK8" s="211"/>
      <c r="AL8" s="211"/>
      <c r="AM8" s="211"/>
      <c r="AN8" s="217"/>
      <c r="AO8" s="211"/>
      <c r="AP8" s="211"/>
      <c r="AQ8" s="211"/>
      <c r="AR8" s="147"/>
      <c r="AS8" s="231"/>
      <c r="AT8" s="35"/>
    </row>
    <row r="9" spans="1:46" ht="21.95" customHeight="1" x14ac:dyDescent="0.15">
      <c r="A9" s="216" t="str">
        <f>G3</f>
        <v>嵐（RAN）</v>
      </c>
      <c r="B9" s="233">
        <f>G5</f>
        <v>10</v>
      </c>
      <c r="C9" s="233"/>
      <c r="D9" s="233"/>
      <c r="E9" s="233"/>
      <c r="F9" s="233"/>
      <c r="G9" s="234"/>
      <c r="H9" s="234"/>
      <c r="I9" s="234"/>
      <c r="J9" s="234"/>
      <c r="K9" s="234"/>
      <c r="L9" s="235">
        <v>2</v>
      </c>
      <c r="M9" s="235"/>
      <c r="N9" s="235"/>
      <c r="O9" s="235"/>
      <c r="P9" s="235"/>
      <c r="Q9" s="235">
        <v>5</v>
      </c>
      <c r="R9" s="235"/>
      <c r="S9" s="235"/>
      <c r="T9" s="235"/>
      <c r="U9" s="235"/>
      <c r="V9" s="235">
        <v>8</v>
      </c>
      <c r="W9" s="235"/>
      <c r="X9" s="235"/>
      <c r="Y9" s="235"/>
      <c r="Z9" s="236"/>
      <c r="AC9" s="216" t="str">
        <f>A9</f>
        <v>嵐（RAN）</v>
      </c>
      <c r="AD9" s="211">
        <f>IF(B10&gt;F10,1,0)+IF(G10&gt;K10,1,0)+IF(L10&gt;P10,1,0)+IF(Q10&gt;U10,1,0)+IF(V10&gt;Z10,1,0)</f>
        <v>1</v>
      </c>
      <c r="AE9" s="211">
        <f>IF(F10&gt;B10,1,0)+IF(K10&gt;G10,1,0)+IF(P10&gt;L10,1,0)+IF(U10&gt;Q10,1,0)+IF(Z10&gt;V10,1,0)</f>
        <v>3</v>
      </c>
      <c r="AF9" s="217">
        <f>SUM(AD9/(AD9+AE9))</f>
        <v>0.25</v>
      </c>
      <c r="AG9" s="211">
        <f>RANK(AF9,$AF$5:$AF$24,0)</f>
        <v>4</v>
      </c>
      <c r="AH9" s="211">
        <f>SUM(B10+G10+L10+Q10+V10)</f>
        <v>5</v>
      </c>
      <c r="AI9" s="211">
        <f>SUM(F10+K10+P10+U10+Z10)</f>
        <v>6</v>
      </c>
      <c r="AJ9" s="217">
        <f>SUM(AH9/(AH9+AI9))</f>
        <v>0.45454545454545453</v>
      </c>
      <c r="AK9" s="211">
        <f>RANK(AJ9,$AJ$5:$AJ$24,0)</f>
        <v>3</v>
      </c>
      <c r="AL9" s="211">
        <f>SUM(C10+C11+C12+H10+H11+H12+M10+M11+M12+R10+R11+R12+W10+W11+W12)</f>
        <v>136</v>
      </c>
      <c r="AM9" s="211">
        <f>SUM(E10+E11+E12+J10+J11+J12+O10+O11+O12+T10+T11+T12+Y10+Y11+Y12)</f>
        <v>151</v>
      </c>
      <c r="AN9" s="217">
        <f>SUM(AL9/(AL9+AM9))</f>
        <v>0.47386759581881532</v>
      </c>
      <c r="AO9" s="211">
        <f>RANK(AN9,$AN$5:$AN$24,0)</f>
        <v>4</v>
      </c>
      <c r="AP9" s="217">
        <f>RANK(AF9,$AF$5:$AF$24,1)+AJ9</f>
        <v>2.4545454545454546</v>
      </c>
      <c r="AQ9" s="217">
        <f>RANK(AP9,$AP$5:$AP$24,1)+AN9</f>
        <v>2.4738675958188154</v>
      </c>
      <c r="AR9" s="181" t="str">
        <f>$AC$9</f>
        <v>嵐（RAN）</v>
      </c>
      <c r="AS9" s="231">
        <f>RANK(AQ9,$AQ$5:$AQ$24)</f>
        <v>4</v>
      </c>
      <c r="AT9" s="35"/>
    </row>
    <row r="10" spans="1:46" ht="21.95" customHeight="1" x14ac:dyDescent="0.15">
      <c r="A10" s="216"/>
      <c r="B10" s="240">
        <f>IF(C10&gt;E10,1,0)+IF(C11&gt;E11,1,0)+IF(C12&gt;E12,1,0)</f>
        <v>1</v>
      </c>
      <c r="C10" s="27">
        <f>J6</f>
        <v>17</v>
      </c>
      <c r="D10" s="39" t="s">
        <v>34</v>
      </c>
      <c r="E10" s="27">
        <f>H6</f>
        <v>15</v>
      </c>
      <c r="F10" s="240">
        <f>IF(E10&gt;C10,1,0)+IF(E11&gt;C11,1,0)+IF(E12&gt;C12,1,0)</f>
        <v>2</v>
      </c>
      <c r="G10" s="237">
        <f>IF(H10&gt;J10,1,0)+IF(H11&gt;J11,1,0)+IF(H12&gt;J12,1,0)</f>
        <v>0</v>
      </c>
      <c r="H10" s="25"/>
      <c r="I10" s="38" t="s">
        <v>34</v>
      </c>
      <c r="J10" s="25"/>
      <c r="K10" s="237">
        <f>IF(J10&gt;H10,1,0)+IF(J11&gt;H11,1,0)+IF(J12&gt;H12,1,0)</f>
        <v>0</v>
      </c>
      <c r="L10" s="238">
        <f>IF(M10&gt;O10,1,0)+IF(M11&gt;O11,1,0)+IF(M12&gt;O12,1,0)</f>
        <v>1</v>
      </c>
      <c r="M10" s="20">
        <v>15</v>
      </c>
      <c r="N10" s="37" t="s">
        <v>34</v>
      </c>
      <c r="O10" s="20">
        <v>13</v>
      </c>
      <c r="P10" s="238">
        <f>IF(O10&gt;M10,1,0)+IF(O11&gt;M11,1,0)+IF(O12&gt;M12,1,0)</f>
        <v>2</v>
      </c>
      <c r="Q10" s="238">
        <f>IF(R10&gt;T10,1,0)+IF(R11&gt;T11,1,0)+IF(R12&gt;T12,1,0)</f>
        <v>1</v>
      </c>
      <c r="R10" s="20">
        <v>15</v>
      </c>
      <c r="S10" s="37" t="s">
        <v>34</v>
      </c>
      <c r="T10" s="20">
        <v>12</v>
      </c>
      <c r="U10" s="238">
        <f>IF(T10&gt;R10,1,0)+IF(T11&gt;R11,1,0)+IF(T12&gt;R12,1,0)</f>
        <v>2</v>
      </c>
      <c r="V10" s="238">
        <f>IF(W10&gt;Y10,1,0)+IF(W11&gt;Y11,1,0)+IF(W12&gt;Y12,1,0)</f>
        <v>2</v>
      </c>
      <c r="W10" s="20">
        <v>15</v>
      </c>
      <c r="X10" s="37" t="s">
        <v>34</v>
      </c>
      <c r="Y10" s="20">
        <v>13</v>
      </c>
      <c r="Z10" s="239">
        <f>IF(Y10&gt;W10,1,0)+IF(Y11&gt;W11,1,0)+IF(Y12&gt;W12,1,0)</f>
        <v>0</v>
      </c>
      <c r="AC10" s="216"/>
      <c r="AD10" s="211"/>
      <c r="AE10" s="211"/>
      <c r="AF10" s="217"/>
      <c r="AG10" s="211"/>
      <c r="AH10" s="211"/>
      <c r="AI10" s="211"/>
      <c r="AJ10" s="217"/>
      <c r="AK10" s="211"/>
      <c r="AL10" s="211"/>
      <c r="AM10" s="211"/>
      <c r="AN10" s="217"/>
      <c r="AO10" s="211"/>
      <c r="AP10" s="211"/>
      <c r="AQ10" s="211"/>
      <c r="AR10" s="146"/>
      <c r="AS10" s="231"/>
      <c r="AT10" s="35"/>
    </row>
    <row r="11" spans="1:46" ht="21.95" customHeight="1" x14ac:dyDescent="0.15">
      <c r="A11" s="216"/>
      <c r="B11" s="240"/>
      <c r="C11" s="27">
        <f>J7</f>
        <v>7</v>
      </c>
      <c r="D11" s="39" t="s">
        <v>34</v>
      </c>
      <c r="E11" s="27">
        <f>H7</f>
        <v>15</v>
      </c>
      <c r="F11" s="240"/>
      <c r="G11" s="237"/>
      <c r="H11" s="25"/>
      <c r="I11" s="38" t="s">
        <v>34</v>
      </c>
      <c r="J11" s="25"/>
      <c r="K11" s="237"/>
      <c r="L11" s="238"/>
      <c r="M11" s="20">
        <v>10</v>
      </c>
      <c r="N11" s="37" t="s">
        <v>34</v>
      </c>
      <c r="O11" s="20">
        <v>15</v>
      </c>
      <c r="P11" s="238"/>
      <c r="Q11" s="238"/>
      <c r="R11" s="20">
        <v>9</v>
      </c>
      <c r="S11" s="37" t="s">
        <v>34</v>
      </c>
      <c r="T11" s="20">
        <v>15</v>
      </c>
      <c r="U11" s="238"/>
      <c r="V11" s="238"/>
      <c r="W11" s="20">
        <v>15</v>
      </c>
      <c r="X11" s="37" t="s">
        <v>34</v>
      </c>
      <c r="Y11" s="20">
        <v>8</v>
      </c>
      <c r="Z11" s="239"/>
      <c r="AC11" s="216"/>
      <c r="AD11" s="211"/>
      <c r="AE11" s="211"/>
      <c r="AF11" s="217"/>
      <c r="AG11" s="211"/>
      <c r="AH11" s="211"/>
      <c r="AI11" s="211"/>
      <c r="AJ11" s="217"/>
      <c r="AK11" s="211"/>
      <c r="AL11" s="211"/>
      <c r="AM11" s="211"/>
      <c r="AN11" s="217"/>
      <c r="AO11" s="211"/>
      <c r="AP11" s="211"/>
      <c r="AQ11" s="211"/>
      <c r="AR11" s="146"/>
      <c r="AS11" s="231"/>
      <c r="AT11" s="35"/>
    </row>
    <row r="12" spans="1:46" ht="21.95" customHeight="1" x14ac:dyDescent="0.15">
      <c r="A12" s="216"/>
      <c r="B12" s="240"/>
      <c r="C12" s="27">
        <f>J8</f>
        <v>9</v>
      </c>
      <c r="D12" s="39" t="s">
        <v>34</v>
      </c>
      <c r="E12" s="27">
        <f>H8</f>
        <v>15</v>
      </c>
      <c r="F12" s="240"/>
      <c r="G12" s="237"/>
      <c r="H12" s="25"/>
      <c r="I12" s="38" t="s">
        <v>34</v>
      </c>
      <c r="J12" s="25"/>
      <c r="K12" s="237"/>
      <c r="L12" s="238"/>
      <c r="M12" s="20">
        <v>11</v>
      </c>
      <c r="N12" s="37" t="s">
        <v>34</v>
      </c>
      <c r="O12" s="20">
        <v>15</v>
      </c>
      <c r="P12" s="238"/>
      <c r="Q12" s="238"/>
      <c r="R12" s="20">
        <v>13</v>
      </c>
      <c r="S12" s="37" t="s">
        <v>34</v>
      </c>
      <c r="T12" s="20">
        <v>15</v>
      </c>
      <c r="U12" s="238"/>
      <c r="V12" s="238"/>
      <c r="W12" s="20"/>
      <c r="X12" s="37" t="s">
        <v>34</v>
      </c>
      <c r="Y12" s="20"/>
      <c r="Z12" s="239"/>
      <c r="AC12" s="216"/>
      <c r="AD12" s="211"/>
      <c r="AE12" s="211"/>
      <c r="AF12" s="217"/>
      <c r="AG12" s="211"/>
      <c r="AH12" s="211"/>
      <c r="AI12" s="211"/>
      <c r="AJ12" s="217"/>
      <c r="AK12" s="211"/>
      <c r="AL12" s="211"/>
      <c r="AM12" s="211"/>
      <c r="AN12" s="217"/>
      <c r="AO12" s="211"/>
      <c r="AP12" s="211"/>
      <c r="AQ12" s="211"/>
      <c r="AR12" s="147"/>
      <c r="AS12" s="231"/>
      <c r="AT12" s="35"/>
    </row>
    <row r="13" spans="1:46" ht="21.95" customHeight="1" x14ac:dyDescent="0.15">
      <c r="A13" s="216" t="str">
        <f>L3</f>
        <v>空</v>
      </c>
      <c r="B13" s="233">
        <f>L5</f>
        <v>4</v>
      </c>
      <c r="C13" s="233"/>
      <c r="D13" s="233"/>
      <c r="E13" s="233"/>
      <c r="F13" s="233"/>
      <c r="G13" s="233">
        <f>L9</f>
        <v>2</v>
      </c>
      <c r="H13" s="233"/>
      <c r="I13" s="233"/>
      <c r="J13" s="233"/>
      <c r="K13" s="233"/>
      <c r="L13" s="234"/>
      <c r="M13" s="234"/>
      <c r="N13" s="234"/>
      <c r="O13" s="234"/>
      <c r="P13" s="234"/>
      <c r="Q13" s="235">
        <v>9</v>
      </c>
      <c r="R13" s="235"/>
      <c r="S13" s="235"/>
      <c r="T13" s="235"/>
      <c r="U13" s="235"/>
      <c r="V13" s="235">
        <v>6</v>
      </c>
      <c r="W13" s="235"/>
      <c r="X13" s="235"/>
      <c r="Y13" s="235"/>
      <c r="Z13" s="236"/>
      <c r="AC13" s="216" t="str">
        <f>A13</f>
        <v>空</v>
      </c>
      <c r="AD13" s="211">
        <f>IF(B14&gt;F14,1,0)+IF(G14&gt;K14,1,0)+IF(L14&gt;P14,1,0)+IF(Q14&gt;U14,1,0)+IF(V14&gt;Z14,1,0)</f>
        <v>3</v>
      </c>
      <c r="AE13" s="211">
        <f>IF(F14&gt;B14,1,0)+IF(K14&gt;G14,1,0)+IF(P14&gt;L14,1,0)+IF(U14&gt;Q14,1,0)+IF(Z14&gt;V14,1,0)</f>
        <v>1</v>
      </c>
      <c r="AF13" s="217">
        <f>SUM(AD13/(AD13+AE13))</f>
        <v>0.75</v>
      </c>
      <c r="AG13" s="211">
        <f>RANK(AF13,$AF$5:$AF$24,0)</f>
        <v>2</v>
      </c>
      <c r="AH13" s="211">
        <f>SUM(B14+G14+L14+Q14+V14)</f>
        <v>6</v>
      </c>
      <c r="AI13" s="211">
        <f>SUM(F14+K14+P14+U14+Z14)</f>
        <v>3</v>
      </c>
      <c r="AJ13" s="217">
        <f>SUM(AH13/(AH13+AI13))</f>
        <v>0.66666666666666663</v>
      </c>
      <c r="AK13" s="211">
        <f>RANK(AJ13,$AJ$5:$AJ$24,0)</f>
        <v>2</v>
      </c>
      <c r="AL13" s="211">
        <f>SUM(C14+C15+C16+H14+H15+H16+M14+M15+M16+R14+R15+R16+W14+W15+W16)</f>
        <v>122</v>
      </c>
      <c r="AM13" s="211">
        <f>SUM(E14+E15+E16+J14+J15+J16+O14+O15+O16+T14+T15+T16+Y14+Y15+Y16)</f>
        <v>114</v>
      </c>
      <c r="AN13" s="217">
        <f>SUM(AL13/(AL13+AM13))</f>
        <v>0.51694915254237284</v>
      </c>
      <c r="AO13" s="211">
        <f>RANK(AN13,$AN$5:$AN$24,0)</f>
        <v>2</v>
      </c>
      <c r="AP13" s="217">
        <f>RANK(AF13,$AF$5:$AF$24,1)+AJ13</f>
        <v>4.666666666666667</v>
      </c>
      <c r="AQ13" s="241">
        <f>RANK(AP13,$AP$5:$AP$24,1)+AN13</f>
        <v>4.5169491525423728</v>
      </c>
      <c r="AR13" s="243" t="str">
        <f>$AC$13</f>
        <v>空</v>
      </c>
      <c r="AS13" s="231">
        <f>RANK(AQ13,$AQ$5:$AQ$24)</f>
        <v>2</v>
      </c>
      <c r="AT13" s="35"/>
    </row>
    <row r="14" spans="1:46" ht="21.95" customHeight="1" x14ac:dyDescent="0.15">
      <c r="A14" s="216"/>
      <c r="B14" s="240">
        <f>IF(C14&gt;E14,1,0)+IF(C15&gt;E15,1,0)+IF(C16&gt;E16,1,0)</f>
        <v>0</v>
      </c>
      <c r="C14" s="27">
        <f>O6</f>
        <v>5</v>
      </c>
      <c r="D14" s="39" t="s">
        <v>34</v>
      </c>
      <c r="E14" s="27">
        <f>M6</f>
        <v>15</v>
      </c>
      <c r="F14" s="240">
        <f>IF(E14&gt;C14,1,0)+IF(E15&gt;C15,1,0)+IF(E16&gt;C16,1,0)</f>
        <v>2</v>
      </c>
      <c r="G14" s="240">
        <f>IF(H14&gt;J14,1,0)+IF(H15&gt;J15,1,0)+IF(H16&gt;J16,1,0)</f>
        <v>2</v>
      </c>
      <c r="H14" s="27">
        <f>O10</f>
        <v>13</v>
      </c>
      <c r="I14" s="39" t="s">
        <v>34</v>
      </c>
      <c r="J14" s="27">
        <f>M10</f>
        <v>15</v>
      </c>
      <c r="K14" s="240">
        <f>IF(J14&gt;H14,1,0)+IF(J15&gt;H15,1,0)+IF(J16&gt;H16,1,0)</f>
        <v>1</v>
      </c>
      <c r="L14" s="237">
        <f>IF(M14&gt;O14,1,0)+IF(M15&gt;O15,1,0)+IF(M16&gt;O16,1,0)</f>
        <v>0</v>
      </c>
      <c r="M14" s="25"/>
      <c r="N14" s="38" t="s">
        <v>34</v>
      </c>
      <c r="O14" s="25"/>
      <c r="P14" s="237">
        <f>IF(O14&gt;M14,1,0)+IF(O15&gt;M15,1,0)+IF(O16&gt;M16,1,0)</f>
        <v>0</v>
      </c>
      <c r="Q14" s="238">
        <f>IF(R14&gt;T14,1,0)+IF(R15&gt;T15,1,0)+IF(R16&gt;T16,1,0)</f>
        <v>2</v>
      </c>
      <c r="R14" s="20">
        <v>15</v>
      </c>
      <c r="S14" s="37" t="s">
        <v>34</v>
      </c>
      <c r="T14" s="20">
        <v>9</v>
      </c>
      <c r="U14" s="238">
        <f>IF(T14&gt;R14,1,0)+IF(T15&gt;R15,1,0)+IF(T16&gt;R16,1,0)</f>
        <v>0</v>
      </c>
      <c r="V14" s="238">
        <f>IF(W14&gt;Y14,1,0)+IF(W15&gt;Y15,1,0)+IF(W16&gt;Y16,1,0)</f>
        <v>2</v>
      </c>
      <c r="W14" s="20">
        <v>15</v>
      </c>
      <c r="X14" s="37" t="s">
        <v>34</v>
      </c>
      <c r="Y14" s="20">
        <v>13</v>
      </c>
      <c r="Z14" s="239">
        <f>IF(Y14&gt;W14,1,0)+IF(Y15&gt;W15,1,0)+IF(Y16&gt;W16,1,0)</f>
        <v>0</v>
      </c>
      <c r="AC14" s="216"/>
      <c r="AD14" s="211"/>
      <c r="AE14" s="211"/>
      <c r="AF14" s="217"/>
      <c r="AG14" s="211"/>
      <c r="AH14" s="211"/>
      <c r="AI14" s="211"/>
      <c r="AJ14" s="217"/>
      <c r="AK14" s="211"/>
      <c r="AL14" s="211"/>
      <c r="AM14" s="211"/>
      <c r="AN14" s="217"/>
      <c r="AO14" s="211"/>
      <c r="AP14" s="211"/>
      <c r="AQ14" s="242"/>
      <c r="AR14" s="243"/>
      <c r="AS14" s="231"/>
      <c r="AT14" s="35"/>
    </row>
    <row r="15" spans="1:46" ht="21.95" customHeight="1" x14ac:dyDescent="0.15">
      <c r="A15" s="216"/>
      <c r="B15" s="240"/>
      <c r="C15" s="27">
        <f>O7</f>
        <v>13</v>
      </c>
      <c r="D15" s="39" t="s">
        <v>34</v>
      </c>
      <c r="E15" s="27">
        <f>M7</f>
        <v>15</v>
      </c>
      <c r="F15" s="240"/>
      <c r="G15" s="240"/>
      <c r="H15" s="27">
        <f>O11</f>
        <v>15</v>
      </c>
      <c r="I15" s="39" t="s">
        <v>34</v>
      </c>
      <c r="J15" s="27">
        <f>M11</f>
        <v>10</v>
      </c>
      <c r="K15" s="240"/>
      <c r="L15" s="237"/>
      <c r="M15" s="25"/>
      <c r="N15" s="38" t="s">
        <v>34</v>
      </c>
      <c r="O15" s="25"/>
      <c r="P15" s="237"/>
      <c r="Q15" s="238"/>
      <c r="R15" s="20">
        <v>16</v>
      </c>
      <c r="S15" s="37" t="s">
        <v>34</v>
      </c>
      <c r="T15" s="20">
        <v>14</v>
      </c>
      <c r="U15" s="238"/>
      <c r="V15" s="238"/>
      <c r="W15" s="20">
        <v>15</v>
      </c>
      <c r="X15" s="37" t="s">
        <v>34</v>
      </c>
      <c r="Y15" s="20">
        <v>12</v>
      </c>
      <c r="Z15" s="239"/>
      <c r="AC15" s="216"/>
      <c r="AD15" s="211"/>
      <c r="AE15" s="211"/>
      <c r="AF15" s="217"/>
      <c r="AG15" s="211"/>
      <c r="AH15" s="211"/>
      <c r="AI15" s="211"/>
      <c r="AJ15" s="217"/>
      <c r="AK15" s="211"/>
      <c r="AL15" s="211"/>
      <c r="AM15" s="211"/>
      <c r="AN15" s="217"/>
      <c r="AO15" s="211"/>
      <c r="AP15" s="211"/>
      <c r="AQ15" s="242"/>
      <c r="AR15" s="243"/>
      <c r="AS15" s="231"/>
      <c r="AT15" s="35"/>
    </row>
    <row r="16" spans="1:46" ht="21.95" customHeight="1" x14ac:dyDescent="0.15">
      <c r="A16" s="216"/>
      <c r="B16" s="240"/>
      <c r="C16" s="27">
        <f>O8</f>
        <v>0</v>
      </c>
      <c r="D16" s="39" t="s">
        <v>34</v>
      </c>
      <c r="E16" s="27">
        <f>M8</f>
        <v>0</v>
      </c>
      <c r="F16" s="240"/>
      <c r="G16" s="240"/>
      <c r="H16" s="27">
        <f>O12</f>
        <v>15</v>
      </c>
      <c r="I16" s="39" t="s">
        <v>34</v>
      </c>
      <c r="J16" s="27">
        <f>M12</f>
        <v>11</v>
      </c>
      <c r="K16" s="240"/>
      <c r="L16" s="237"/>
      <c r="M16" s="25"/>
      <c r="N16" s="38" t="s">
        <v>34</v>
      </c>
      <c r="O16" s="25"/>
      <c r="P16" s="237"/>
      <c r="Q16" s="238"/>
      <c r="R16" s="20"/>
      <c r="S16" s="37" t="s">
        <v>34</v>
      </c>
      <c r="T16" s="20"/>
      <c r="U16" s="238"/>
      <c r="V16" s="238"/>
      <c r="W16" s="20"/>
      <c r="X16" s="37" t="s">
        <v>34</v>
      </c>
      <c r="Y16" s="20"/>
      <c r="Z16" s="239"/>
      <c r="AC16" s="216"/>
      <c r="AD16" s="211"/>
      <c r="AE16" s="211"/>
      <c r="AF16" s="217"/>
      <c r="AG16" s="211"/>
      <c r="AH16" s="211"/>
      <c r="AI16" s="211"/>
      <c r="AJ16" s="217"/>
      <c r="AK16" s="211"/>
      <c r="AL16" s="211"/>
      <c r="AM16" s="211"/>
      <c r="AN16" s="217"/>
      <c r="AO16" s="211"/>
      <c r="AP16" s="211"/>
      <c r="AQ16" s="242"/>
      <c r="AR16" s="243"/>
      <c r="AS16" s="231"/>
      <c r="AT16" s="35"/>
    </row>
    <row r="17" spans="1:46" ht="21.95" customHeight="1" x14ac:dyDescent="0.15">
      <c r="A17" s="216" t="str">
        <f>Q3</f>
        <v>ミニナイト</v>
      </c>
      <c r="B17" s="233">
        <f>Q5</f>
        <v>7</v>
      </c>
      <c r="C17" s="233"/>
      <c r="D17" s="233"/>
      <c r="E17" s="233"/>
      <c r="F17" s="233"/>
      <c r="G17" s="233">
        <f>Q9</f>
        <v>5</v>
      </c>
      <c r="H17" s="233"/>
      <c r="I17" s="233"/>
      <c r="J17" s="233"/>
      <c r="K17" s="233"/>
      <c r="L17" s="233">
        <f>Q13</f>
        <v>9</v>
      </c>
      <c r="M17" s="233"/>
      <c r="N17" s="233"/>
      <c r="O17" s="233"/>
      <c r="P17" s="233"/>
      <c r="Q17" s="234"/>
      <c r="R17" s="234"/>
      <c r="S17" s="234"/>
      <c r="T17" s="234"/>
      <c r="U17" s="234"/>
      <c r="V17" s="235">
        <v>3</v>
      </c>
      <c r="W17" s="235"/>
      <c r="X17" s="235"/>
      <c r="Y17" s="235"/>
      <c r="Z17" s="236"/>
      <c r="AC17" s="216" t="str">
        <f>A17</f>
        <v>ミニナイト</v>
      </c>
      <c r="AD17" s="211">
        <f>IF(B18&gt;F18,1,0)+IF(G18&gt;K18,1,0)+IF(L18&gt;P18,1,0)+IF(Q18&gt;U18,1,0)+IF(V18&gt;Z18,1,0)</f>
        <v>2</v>
      </c>
      <c r="AE17" s="211">
        <f>IF(F18&gt;B18,1,0)+IF(K18&gt;G18,1,0)+IF(P18&gt;L18,1,0)+IF(U18&gt;Q18,1,0)+IF(Z18&gt;V18,1,0)</f>
        <v>2</v>
      </c>
      <c r="AF17" s="217">
        <f>SUM(AD17/(AD17+AE17))</f>
        <v>0.5</v>
      </c>
      <c r="AG17" s="211">
        <f>RANK(AF17,$AF$5:$AF$24,0)</f>
        <v>3</v>
      </c>
      <c r="AH17" s="211">
        <f>SUM(B18+G18+L18+Q18+V18)</f>
        <v>5</v>
      </c>
      <c r="AI17" s="211">
        <f>SUM(F18+K18+P18+U18+Z18)</f>
        <v>6</v>
      </c>
      <c r="AJ17" s="217">
        <f>SUM(AH17/(AH17+AI17))</f>
        <v>0.45454545454545453</v>
      </c>
      <c r="AK17" s="211">
        <f>RANK(AJ17,$AJ$5:$AJ$24,0)</f>
        <v>3</v>
      </c>
      <c r="AL17" s="211">
        <f>SUM(C18+C19+C20+H18+H19+H20+M18+M19+M20+R18+R19+R20+W18+W19+W20)</f>
        <v>144</v>
      </c>
      <c r="AM17" s="211">
        <f>SUM(E18+E19+E20+J18+J19+J20+O18+O19+O20+T18+T19+T20+Y18+Y19+Y20)</f>
        <v>152</v>
      </c>
      <c r="AN17" s="217">
        <f>SUM(AL17/(AL17+AM17))</f>
        <v>0.48648648648648651</v>
      </c>
      <c r="AO17" s="211">
        <f>RANK(AN17,$AN$5:$AN$24,0)</f>
        <v>3</v>
      </c>
      <c r="AP17" s="217">
        <f>RANK(AF17,$AF$5:$AF$24,1)+AJ17</f>
        <v>3.4545454545454546</v>
      </c>
      <c r="AQ17" s="217">
        <f>RANK(AP17,$AP$5:$AP$24,1)+AN17</f>
        <v>3.4864864864864864</v>
      </c>
      <c r="AR17" s="181" t="str">
        <f>$AC$17</f>
        <v>ミニナイト</v>
      </c>
      <c r="AS17" s="231">
        <f>RANK(AQ17,$AQ$5:$AQ$24)</f>
        <v>3</v>
      </c>
      <c r="AT17" s="35"/>
    </row>
    <row r="18" spans="1:46" ht="21.95" customHeight="1" x14ac:dyDescent="0.15">
      <c r="A18" s="216"/>
      <c r="B18" s="240">
        <f>IF(C18&gt;E18,1,0)+IF(C19&gt;E19,1,0)+IF(C20&gt;E20,1,0)</f>
        <v>1</v>
      </c>
      <c r="C18" s="27">
        <f>T6</f>
        <v>17</v>
      </c>
      <c r="D18" s="39" t="s">
        <v>34</v>
      </c>
      <c r="E18" s="27">
        <f>R6</f>
        <v>16</v>
      </c>
      <c r="F18" s="240">
        <f>IF(E18&gt;C18,1,0)+IF(E19&gt;C19,1,0)+IF(E20&gt;C20,1,0)</f>
        <v>2</v>
      </c>
      <c r="G18" s="240">
        <f>IF(H18&gt;J18,1,0)+IF(H19&gt;J19,1,0)+IF(H20&gt;J20,1,0)</f>
        <v>2</v>
      </c>
      <c r="H18" s="27">
        <f>T10</f>
        <v>12</v>
      </c>
      <c r="I18" s="39" t="s">
        <v>34</v>
      </c>
      <c r="J18" s="27">
        <f>R10</f>
        <v>15</v>
      </c>
      <c r="K18" s="240">
        <f>IF(J18&gt;H18,1,0)+IF(J19&gt;H19,1,0)+IF(J20&gt;H20,1,0)</f>
        <v>1</v>
      </c>
      <c r="L18" s="240">
        <f>IF(M18&gt;O18,1,0)+IF(M19&gt;O19,1,0)+IF(M20&gt;O20,1,0)</f>
        <v>0</v>
      </c>
      <c r="M18" s="27">
        <f>T14</f>
        <v>9</v>
      </c>
      <c r="N18" s="39" t="s">
        <v>34</v>
      </c>
      <c r="O18" s="27">
        <f>R14</f>
        <v>15</v>
      </c>
      <c r="P18" s="240">
        <f>IF(O18&gt;M18,1,0)+IF(O19&gt;M19,1,0)+IF(O20&gt;M20,1,0)</f>
        <v>2</v>
      </c>
      <c r="Q18" s="237">
        <f>IF(R18&gt;T18,1,0)+IF(R19&gt;T19,1,0)+IF(R20&gt;T20,1,0)</f>
        <v>0</v>
      </c>
      <c r="R18" s="25"/>
      <c r="S18" s="38" t="s">
        <v>34</v>
      </c>
      <c r="T18" s="25"/>
      <c r="U18" s="237">
        <f>IF(T18&gt;R18,1,0)+IF(T19&gt;R19,1,0)+IF(T20&gt;R20,1,0)</f>
        <v>0</v>
      </c>
      <c r="V18" s="238">
        <f>IF(W18&gt;Y18,1,0)+IF(W19&gt;Y19,1,0)+IF(W20&gt;Y20,1,0)</f>
        <v>2</v>
      </c>
      <c r="W18" s="20">
        <v>13</v>
      </c>
      <c r="X18" s="37" t="s">
        <v>34</v>
      </c>
      <c r="Y18" s="20">
        <v>15</v>
      </c>
      <c r="Z18" s="239">
        <f>IF(Y18&gt;W18,1,0)+IF(Y19&gt;W19,1,0)+IF(Y20&gt;W20,1,0)</f>
        <v>1</v>
      </c>
      <c r="AC18" s="216"/>
      <c r="AD18" s="211"/>
      <c r="AE18" s="211"/>
      <c r="AF18" s="217"/>
      <c r="AG18" s="211"/>
      <c r="AH18" s="211"/>
      <c r="AI18" s="211"/>
      <c r="AJ18" s="217"/>
      <c r="AK18" s="211"/>
      <c r="AL18" s="211"/>
      <c r="AM18" s="211"/>
      <c r="AN18" s="217"/>
      <c r="AO18" s="211"/>
      <c r="AP18" s="211"/>
      <c r="AQ18" s="211"/>
      <c r="AR18" s="146"/>
      <c r="AS18" s="231"/>
      <c r="AT18" s="35"/>
    </row>
    <row r="19" spans="1:46" ht="21.75" customHeight="1" x14ac:dyDescent="0.15">
      <c r="A19" s="216"/>
      <c r="B19" s="240"/>
      <c r="C19" s="27">
        <f>T7</f>
        <v>10</v>
      </c>
      <c r="D19" s="39" t="s">
        <v>34</v>
      </c>
      <c r="E19" s="27">
        <f>R7</f>
        <v>15</v>
      </c>
      <c r="F19" s="240"/>
      <c r="G19" s="240"/>
      <c r="H19" s="27">
        <f>T11</f>
        <v>15</v>
      </c>
      <c r="I19" s="39" t="s">
        <v>34</v>
      </c>
      <c r="J19" s="27">
        <f>R11</f>
        <v>9</v>
      </c>
      <c r="K19" s="240"/>
      <c r="L19" s="240"/>
      <c r="M19" s="27">
        <f>T15</f>
        <v>14</v>
      </c>
      <c r="N19" s="39" t="s">
        <v>34</v>
      </c>
      <c r="O19" s="27">
        <f>R15</f>
        <v>16</v>
      </c>
      <c r="P19" s="240"/>
      <c r="Q19" s="237"/>
      <c r="R19" s="25"/>
      <c r="S19" s="38" t="s">
        <v>34</v>
      </c>
      <c r="T19" s="25"/>
      <c r="U19" s="237"/>
      <c r="V19" s="238"/>
      <c r="W19" s="20">
        <v>15</v>
      </c>
      <c r="X19" s="37" t="s">
        <v>34</v>
      </c>
      <c r="Y19" s="20">
        <v>11</v>
      </c>
      <c r="Z19" s="239"/>
      <c r="AC19" s="216"/>
      <c r="AD19" s="211"/>
      <c r="AE19" s="211"/>
      <c r="AF19" s="217"/>
      <c r="AG19" s="211"/>
      <c r="AH19" s="211"/>
      <c r="AI19" s="211"/>
      <c r="AJ19" s="217"/>
      <c r="AK19" s="211"/>
      <c r="AL19" s="211"/>
      <c r="AM19" s="211"/>
      <c r="AN19" s="217"/>
      <c r="AO19" s="211"/>
      <c r="AP19" s="211"/>
      <c r="AQ19" s="211"/>
      <c r="AR19" s="146"/>
      <c r="AS19" s="231"/>
      <c r="AT19" s="35"/>
    </row>
    <row r="20" spans="1:46" ht="21.95" customHeight="1" x14ac:dyDescent="0.15">
      <c r="A20" s="216"/>
      <c r="B20" s="240"/>
      <c r="C20" s="27">
        <f>T8</f>
        <v>9</v>
      </c>
      <c r="D20" s="39" t="s">
        <v>34</v>
      </c>
      <c r="E20" s="27">
        <f>R8</f>
        <v>15</v>
      </c>
      <c r="F20" s="240"/>
      <c r="G20" s="240"/>
      <c r="H20" s="27">
        <f>T12</f>
        <v>15</v>
      </c>
      <c r="I20" s="39" t="s">
        <v>34</v>
      </c>
      <c r="J20" s="27">
        <f>R12</f>
        <v>13</v>
      </c>
      <c r="K20" s="240"/>
      <c r="L20" s="240"/>
      <c r="M20" s="27">
        <f>T16</f>
        <v>0</v>
      </c>
      <c r="N20" s="39" t="s">
        <v>34</v>
      </c>
      <c r="O20" s="27">
        <f>R16</f>
        <v>0</v>
      </c>
      <c r="P20" s="240"/>
      <c r="Q20" s="237"/>
      <c r="R20" s="25"/>
      <c r="S20" s="38" t="s">
        <v>34</v>
      </c>
      <c r="T20" s="25"/>
      <c r="U20" s="237"/>
      <c r="V20" s="238"/>
      <c r="W20" s="20">
        <v>15</v>
      </c>
      <c r="X20" s="37" t="s">
        <v>34</v>
      </c>
      <c r="Y20" s="20">
        <v>12</v>
      </c>
      <c r="Z20" s="239"/>
      <c r="AC20" s="216"/>
      <c r="AD20" s="211"/>
      <c r="AE20" s="211"/>
      <c r="AF20" s="217"/>
      <c r="AG20" s="211"/>
      <c r="AH20" s="211"/>
      <c r="AI20" s="211"/>
      <c r="AJ20" s="217"/>
      <c r="AK20" s="211"/>
      <c r="AL20" s="211"/>
      <c r="AM20" s="211"/>
      <c r="AN20" s="217"/>
      <c r="AO20" s="211"/>
      <c r="AP20" s="211"/>
      <c r="AQ20" s="211"/>
      <c r="AR20" s="147"/>
      <c r="AS20" s="231"/>
      <c r="AT20" s="35"/>
    </row>
    <row r="21" spans="1:46" ht="21.95" customHeight="1" x14ac:dyDescent="0.15">
      <c r="A21" s="216" t="str">
        <f>V3</f>
        <v>まっこうくじら</v>
      </c>
      <c r="B21" s="233">
        <f>V5</f>
        <v>1</v>
      </c>
      <c r="C21" s="233"/>
      <c r="D21" s="233"/>
      <c r="E21" s="233"/>
      <c r="F21" s="233"/>
      <c r="G21" s="233">
        <f>V9</f>
        <v>8</v>
      </c>
      <c r="H21" s="233"/>
      <c r="I21" s="233"/>
      <c r="J21" s="233"/>
      <c r="K21" s="233"/>
      <c r="L21" s="233">
        <f>V13</f>
        <v>6</v>
      </c>
      <c r="M21" s="233"/>
      <c r="N21" s="233"/>
      <c r="O21" s="233"/>
      <c r="P21" s="233"/>
      <c r="Q21" s="233">
        <f>V17</f>
        <v>3</v>
      </c>
      <c r="R21" s="233"/>
      <c r="S21" s="233"/>
      <c r="T21" s="233"/>
      <c r="U21" s="233"/>
      <c r="V21" s="234"/>
      <c r="W21" s="234"/>
      <c r="X21" s="234"/>
      <c r="Y21" s="234"/>
      <c r="Z21" s="248"/>
      <c r="AC21" s="216" t="str">
        <f>A21</f>
        <v>まっこうくじら</v>
      </c>
      <c r="AD21" s="211">
        <f>IF(B22&gt;F22,1,0)+IF(G22&gt;K22,1,0)+IF(L22&gt;P22,1,0)+IF(Q22&gt;U22,1,0)+IF(V22&gt;Z22,1,0)</f>
        <v>0</v>
      </c>
      <c r="AE21" s="211">
        <f>IF(F22&gt;B22,1,0)+IF(K22&gt;G22,1,0)+IF(P22&gt;L22,1,0)+IF(U22&gt;Q22,1,0)+IF(Z22&gt;V22,1,0)</f>
        <v>4</v>
      </c>
      <c r="AF21" s="217">
        <f>SUM(AD21/(AD21+AE21))</f>
        <v>0</v>
      </c>
      <c r="AG21" s="211">
        <f>RANK(AF21,$AF$5:$AF$24,0)</f>
        <v>5</v>
      </c>
      <c r="AH21" s="211">
        <f>SUM(B22+G22+L22+Q22+V22)</f>
        <v>1</v>
      </c>
      <c r="AI21" s="211">
        <f>SUM(F22+K22+P22+U22+Z22)</f>
        <v>8</v>
      </c>
      <c r="AJ21" s="217">
        <f>SUM(AH21/(AH21+AI21))</f>
        <v>0.1111111111111111</v>
      </c>
      <c r="AK21" s="211">
        <f>RANK(AJ21,$AJ$5:$AJ$24,0)</f>
        <v>5</v>
      </c>
      <c r="AL21" s="211">
        <f>SUM(C22+C23+C24+H22+H23+H24+M22+M23+M24+R22+R23+R24+W22+W23+W24)</f>
        <v>99</v>
      </c>
      <c r="AM21" s="211">
        <f>SUM(E22+E23+E24+J22+J23+J24+O22+O23+O24+T22+T23+T24+Y22+Y23+Y24)</f>
        <v>133</v>
      </c>
      <c r="AN21" s="217">
        <f>SUM(AL21/(AL21+AM21))</f>
        <v>0.42672413793103448</v>
      </c>
      <c r="AO21" s="211">
        <f>RANK(AN21,$AN$5:$AN$24,0)</f>
        <v>5</v>
      </c>
      <c r="AP21" s="217">
        <f>RANK(AF21,$AF$5:$AF$24,1)+AJ21</f>
        <v>1.1111111111111112</v>
      </c>
      <c r="AQ21" s="217">
        <f>RANK(AP21,$AP$5:$AP$24,1)+AN21</f>
        <v>1.4267241379310345</v>
      </c>
      <c r="AR21" s="181" t="str">
        <f>$AC$21</f>
        <v>まっこうくじら</v>
      </c>
      <c r="AS21" s="231">
        <f>RANK(AQ21,$AQ$5:$AQ$24)</f>
        <v>5</v>
      </c>
      <c r="AT21" s="35"/>
    </row>
    <row r="22" spans="1:46" ht="21.95" customHeight="1" x14ac:dyDescent="0.15">
      <c r="A22" s="216"/>
      <c r="B22" s="240">
        <f>IF(C22&gt;E22,1,0)+IF(C23&gt;E23,1,0)+IF(C24&gt;E24,1,0)</f>
        <v>0</v>
      </c>
      <c r="C22" s="27">
        <f>Y6</f>
        <v>12</v>
      </c>
      <c r="D22" s="39" t="s">
        <v>34</v>
      </c>
      <c r="E22" s="27">
        <f>W6</f>
        <v>15</v>
      </c>
      <c r="F22" s="240">
        <f>IF(E22&gt;C22,1,0)+IF(E23&gt;C23,1,0)+IF(E24&gt;C24,1,0)</f>
        <v>2</v>
      </c>
      <c r="G22" s="240">
        <f>IF(H22&gt;J22,1,0)+IF(H23&gt;J23,1,0)+IF(H24&gt;J24,1,0)</f>
        <v>0</v>
      </c>
      <c r="H22" s="27">
        <f>Y10</f>
        <v>13</v>
      </c>
      <c r="I22" s="39" t="s">
        <v>34</v>
      </c>
      <c r="J22" s="27">
        <f>W10</f>
        <v>15</v>
      </c>
      <c r="K22" s="240">
        <f>IF(J22&gt;H22,1,0)+IF(J23&gt;H23,1,0)+IF(J24&gt;H24,1,0)</f>
        <v>2</v>
      </c>
      <c r="L22" s="240">
        <f>IF(M22&gt;O22,1,0)+IF(M23&gt;O23,1,0)+IF(M24&gt;O24,1,0)</f>
        <v>0</v>
      </c>
      <c r="M22" s="27">
        <f>Y14</f>
        <v>13</v>
      </c>
      <c r="N22" s="39" t="s">
        <v>34</v>
      </c>
      <c r="O22" s="27">
        <f>W14</f>
        <v>15</v>
      </c>
      <c r="P22" s="240">
        <f>IF(O22&gt;M22,1,0)+IF(O23&gt;M23,1,0)+IF(O24&gt;M24,1,0)</f>
        <v>2</v>
      </c>
      <c r="Q22" s="240">
        <f>IF(R22&gt;T22,1,0)+IF(R23&gt;T23,1,0)+IF(R24&gt;T24,1,0)</f>
        <v>1</v>
      </c>
      <c r="R22" s="27">
        <f>Y18</f>
        <v>15</v>
      </c>
      <c r="S22" s="39" t="s">
        <v>34</v>
      </c>
      <c r="T22" s="27">
        <f>W18</f>
        <v>13</v>
      </c>
      <c r="U22" s="240">
        <f>IF(T22&gt;R22,1,0)+IF(T23&gt;R23,1,0)+IF(T24&gt;R24,1,0)</f>
        <v>2</v>
      </c>
      <c r="V22" s="237">
        <f>IF(W22&gt;Y22,1,0)+IF(W23&gt;Y23,1,0)+IF(W24&gt;Y24,1,0)</f>
        <v>0</v>
      </c>
      <c r="W22" s="25"/>
      <c r="X22" s="38" t="s">
        <v>34</v>
      </c>
      <c r="Y22" s="25"/>
      <c r="Z22" s="246">
        <f>IF(Y22&gt;W22,1,0)+IF(Y23&gt;W23,1,0)+IF(Y24&gt;W24,1,0)</f>
        <v>0</v>
      </c>
      <c r="AC22" s="216"/>
      <c r="AD22" s="211"/>
      <c r="AE22" s="211"/>
      <c r="AF22" s="217"/>
      <c r="AG22" s="211"/>
      <c r="AH22" s="211"/>
      <c r="AI22" s="211"/>
      <c r="AJ22" s="217"/>
      <c r="AK22" s="211"/>
      <c r="AL22" s="211"/>
      <c r="AM22" s="211"/>
      <c r="AN22" s="217"/>
      <c r="AO22" s="211"/>
      <c r="AP22" s="211"/>
      <c r="AQ22" s="211"/>
      <c r="AR22" s="146"/>
      <c r="AS22" s="231"/>
      <c r="AT22" s="35"/>
    </row>
    <row r="23" spans="1:46" ht="21.95" customHeight="1" x14ac:dyDescent="0.15">
      <c r="A23" s="216"/>
      <c r="B23" s="240"/>
      <c r="C23" s="27">
        <f>Y7</f>
        <v>3</v>
      </c>
      <c r="D23" s="39" t="s">
        <v>34</v>
      </c>
      <c r="E23" s="27">
        <f>W7</f>
        <v>15</v>
      </c>
      <c r="F23" s="240"/>
      <c r="G23" s="240"/>
      <c r="H23" s="27">
        <f>Y11</f>
        <v>8</v>
      </c>
      <c r="I23" s="39" t="s">
        <v>34</v>
      </c>
      <c r="J23" s="27">
        <f>W11</f>
        <v>15</v>
      </c>
      <c r="K23" s="240"/>
      <c r="L23" s="240"/>
      <c r="M23" s="27">
        <f>Y15</f>
        <v>12</v>
      </c>
      <c r="N23" s="39" t="s">
        <v>34</v>
      </c>
      <c r="O23" s="27">
        <f>W15</f>
        <v>15</v>
      </c>
      <c r="P23" s="240"/>
      <c r="Q23" s="240"/>
      <c r="R23" s="27">
        <f>Y19</f>
        <v>11</v>
      </c>
      <c r="S23" s="39" t="s">
        <v>34</v>
      </c>
      <c r="T23" s="27">
        <f>W19</f>
        <v>15</v>
      </c>
      <c r="U23" s="240"/>
      <c r="V23" s="237"/>
      <c r="W23" s="25"/>
      <c r="X23" s="38" t="s">
        <v>34</v>
      </c>
      <c r="Y23" s="25"/>
      <c r="Z23" s="246"/>
      <c r="AC23" s="216"/>
      <c r="AD23" s="211"/>
      <c r="AE23" s="211"/>
      <c r="AF23" s="217"/>
      <c r="AG23" s="211"/>
      <c r="AH23" s="211"/>
      <c r="AI23" s="211"/>
      <c r="AJ23" s="217"/>
      <c r="AK23" s="211"/>
      <c r="AL23" s="211"/>
      <c r="AM23" s="211"/>
      <c r="AN23" s="217"/>
      <c r="AO23" s="211"/>
      <c r="AP23" s="211"/>
      <c r="AQ23" s="211"/>
      <c r="AR23" s="146"/>
      <c r="AS23" s="231"/>
      <c r="AT23" s="35"/>
    </row>
    <row r="24" spans="1:46" ht="21.95" customHeight="1" thickBot="1" x14ac:dyDescent="0.2">
      <c r="A24" s="249"/>
      <c r="B24" s="244"/>
      <c r="C24" s="31">
        <f>Y8</f>
        <v>0</v>
      </c>
      <c r="D24" s="40" t="s">
        <v>34</v>
      </c>
      <c r="E24" s="31">
        <f>W8</f>
        <v>0</v>
      </c>
      <c r="F24" s="244"/>
      <c r="G24" s="244"/>
      <c r="H24" s="31">
        <f>Y12</f>
        <v>0</v>
      </c>
      <c r="I24" s="40" t="s">
        <v>34</v>
      </c>
      <c r="J24" s="31">
        <f>W12</f>
        <v>0</v>
      </c>
      <c r="K24" s="244"/>
      <c r="L24" s="244"/>
      <c r="M24" s="31">
        <f>Y16</f>
        <v>0</v>
      </c>
      <c r="N24" s="40" t="s">
        <v>34</v>
      </c>
      <c r="O24" s="31">
        <f>W16</f>
        <v>0</v>
      </c>
      <c r="P24" s="244"/>
      <c r="Q24" s="244"/>
      <c r="R24" s="31">
        <f>Y20</f>
        <v>12</v>
      </c>
      <c r="S24" s="40" t="s">
        <v>34</v>
      </c>
      <c r="T24" s="31">
        <f>W20</f>
        <v>15</v>
      </c>
      <c r="U24" s="244"/>
      <c r="V24" s="245"/>
      <c r="W24" s="33"/>
      <c r="X24" s="41" t="s">
        <v>34</v>
      </c>
      <c r="Y24" s="33"/>
      <c r="Z24" s="247"/>
      <c r="AC24" s="249"/>
      <c r="AD24" s="250"/>
      <c r="AE24" s="250"/>
      <c r="AF24" s="251"/>
      <c r="AG24" s="250"/>
      <c r="AH24" s="250"/>
      <c r="AI24" s="250"/>
      <c r="AJ24" s="251"/>
      <c r="AK24" s="250"/>
      <c r="AL24" s="250"/>
      <c r="AM24" s="250"/>
      <c r="AN24" s="251"/>
      <c r="AO24" s="250"/>
      <c r="AP24" s="250"/>
      <c r="AQ24" s="250"/>
      <c r="AR24" s="207"/>
      <c r="AS24" s="252"/>
      <c r="AT24" s="35"/>
    </row>
    <row r="25" spans="1:46" ht="24.95" customHeight="1" x14ac:dyDescent="0.2">
      <c r="A25" s="218"/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C25" s="218">
        <f>A25</f>
        <v>0</v>
      </c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</row>
  </sheetData>
  <sheetProtection sheet="1" objects="1" scenarios="1"/>
  <mergeCells count="188">
    <mergeCell ref="A25:Z25"/>
    <mergeCell ref="AC25:AS25"/>
    <mergeCell ref="B22:B24"/>
    <mergeCell ref="F22:F24"/>
    <mergeCell ref="G22:G24"/>
    <mergeCell ref="K22:K24"/>
    <mergeCell ref="L22:L24"/>
    <mergeCell ref="P22:P24"/>
    <mergeCell ref="AN21:AN24"/>
    <mergeCell ref="AO21:AO24"/>
    <mergeCell ref="AP21:AP24"/>
    <mergeCell ref="AQ21:AQ24"/>
    <mergeCell ref="AR21:AR24"/>
    <mergeCell ref="AS21:AS24"/>
    <mergeCell ref="AH21:AH24"/>
    <mergeCell ref="AI21:AI24"/>
    <mergeCell ref="AJ21:AJ24"/>
    <mergeCell ref="AK21:AK24"/>
    <mergeCell ref="AL21:AL24"/>
    <mergeCell ref="AM21:AM24"/>
    <mergeCell ref="A21:A24"/>
    <mergeCell ref="B21:F21"/>
    <mergeCell ref="G21:K21"/>
    <mergeCell ref="L21:P21"/>
    <mergeCell ref="Q22:Q24"/>
    <mergeCell ref="U22:U24"/>
    <mergeCell ref="V22:V24"/>
    <mergeCell ref="Z22:Z24"/>
    <mergeCell ref="Q21:U21"/>
    <mergeCell ref="AO17:AO20"/>
    <mergeCell ref="AP17:AP20"/>
    <mergeCell ref="AQ17:AQ20"/>
    <mergeCell ref="AR17:AR20"/>
    <mergeCell ref="V21:Z21"/>
    <mergeCell ref="AC21:AC24"/>
    <mergeCell ref="AD21:AD24"/>
    <mergeCell ref="AE21:AE24"/>
    <mergeCell ref="AF21:AF24"/>
    <mergeCell ref="AG21:AG24"/>
    <mergeCell ref="AS17:AS20"/>
    <mergeCell ref="B18:B20"/>
    <mergeCell ref="F18:F20"/>
    <mergeCell ref="G18:G20"/>
    <mergeCell ref="K18:K20"/>
    <mergeCell ref="L18:L20"/>
    <mergeCell ref="AI17:AI20"/>
    <mergeCell ref="AJ17:AJ20"/>
    <mergeCell ref="AK17:AK20"/>
    <mergeCell ref="AL17:AL20"/>
    <mergeCell ref="AM17:AM20"/>
    <mergeCell ref="AN17:AN20"/>
    <mergeCell ref="AC17:AC20"/>
    <mergeCell ref="AD17:AD20"/>
    <mergeCell ref="AE17:AE20"/>
    <mergeCell ref="AF17:AF20"/>
    <mergeCell ref="AG17:AG20"/>
    <mergeCell ref="AH17:AH20"/>
    <mergeCell ref="P18:P20"/>
    <mergeCell ref="Q18:Q20"/>
    <mergeCell ref="U18:U20"/>
    <mergeCell ref="V18:V20"/>
    <mergeCell ref="Z18:Z20"/>
    <mergeCell ref="A17:A20"/>
    <mergeCell ref="B17:F17"/>
    <mergeCell ref="G17:K17"/>
    <mergeCell ref="L17:P17"/>
    <mergeCell ref="Q17:U17"/>
    <mergeCell ref="V17:Z17"/>
    <mergeCell ref="B14:B16"/>
    <mergeCell ref="F14:F16"/>
    <mergeCell ref="G14:G16"/>
    <mergeCell ref="K14:K16"/>
    <mergeCell ref="L14:L16"/>
    <mergeCell ref="P14:P16"/>
    <mergeCell ref="A13:A16"/>
    <mergeCell ref="B13:F13"/>
    <mergeCell ref="G13:K13"/>
    <mergeCell ref="V13:Z13"/>
    <mergeCell ref="AN13:AN16"/>
    <mergeCell ref="AO13:AO16"/>
    <mergeCell ref="AP13:AP16"/>
    <mergeCell ref="AQ13:AQ16"/>
    <mergeCell ref="AR13:AR16"/>
    <mergeCell ref="AS13:AS16"/>
    <mergeCell ref="AH13:AH16"/>
    <mergeCell ref="AI13:AI16"/>
    <mergeCell ref="AJ13:AJ16"/>
    <mergeCell ref="AK13:AK16"/>
    <mergeCell ref="AL13:AL16"/>
    <mergeCell ref="AM13:AM16"/>
    <mergeCell ref="AC13:AC16"/>
    <mergeCell ref="AD13:AD16"/>
    <mergeCell ref="AE13:AE16"/>
    <mergeCell ref="AF13:AF16"/>
    <mergeCell ref="AG13:AG16"/>
    <mergeCell ref="P10:P12"/>
    <mergeCell ref="Q10:Q12"/>
    <mergeCell ref="U10:U12"/>
    <mergeCell ref="V10:V12"/>
    <mergeCell ref="Z10:Z12"/>
    <mergeCell ref="L13:P13"/>
    <mergeCell ref="Q13:U13"/>
    <mergeCell ref="Q14:Q16"/>
    <mergeCell ref="U14:U16"/>
    <mergeCell ref="V14:V16"/>
    <mergeCell ref="Z14:Z16"/>
    <mergeCell ref="AO9:AO12"/>
    <mergeCell ref="AP9:AP12"/>
    <mergeCell ref="AQ9:AQ12"/>
    <mergeCell ref="AR9:AR12"/>
    <mergeCell ref="AS9:AS12"/>
    <mergeCell ref="B10:B12"/>
    <mergeCell ref="F10:F12"/>
    <mergeCell ref="G10:G12"/>
    <mergeCell ref="K10:K12"/>
    <mergeCell ref="L10:L12"/>
    <mergeCell ref="AI9:AI12"/>
    <mergeCell ref="AJ9:AJ12"/>
    <mergeCell ref="AK9:AK12"/>
    <mergeCell ref="AL9:AL12"/>
    <mergeCell ref="AM9:AM12"/>
    <mergeCell ref="AN9:AN12"/>
    <mergeCell ref="AC9:AC12"/>
    <mergeCell ref="AD9:AD12"/>
    <mergeCell ref="AE9:AE12"/>
    <mergeCell ref="AF9:AF12"/>
    <mergeCell ref="AG9:AG12"/>
    <mergeCell ref="AH9:AH12"/>
    <mergeCell ref="A9:A12"/>
    <mergeCell ref="B9:F9"/>
    <mergeCell ref="G9:K9"/>
    <mergeCell ref="L9:P9"/>
    <mergeCell ref="Q9:U9"/>
    <mergeCell ref="V9:Z9"/>
    <mergeCell ref="B6:B8"/>
    <mergeCell ref="F6:F8"/>
    <mergeCell ref="G6:G8"/>
    <mergeCell ref="K6:K8"/>
    <mergeCell ref="L6:L8"/>
    <mergeCell ref="P6:P8"/>
    <mergeCell ref="A5:A8"/>
    <mergeCell ref="B5:F5"/>
    <mergeCell ref="G5:K5"/>
    <mergeCell ref="L5:P5"/>
    <mergeCell ref="Q5:U5"/>
    <mergeCell ref="Q6:Q8"/>
    <mergeCell ref="U6:U8"/>
    <mergeCell ref="V5:Z5"/>
    <mergeCell ref="V6:V8"/>
    <mergeCell ref="Z6:Z8"/>
    <mergeCell ref="AN5:AN8"/>
    <mergeCell ref="A1:Z1"/>
    <mergeCell ref="AC1:AS1"/>
    <mergeCell ref="A2:Z2"/>
    <mergeCell ref="AC2:AS2"/>
    <mergeCell ref="A3:A4"/>
    <mergeCell ref="B3:F4"/>
    <mergeCell ref="G3:K4"/>
    <mergeCell ref="L3:P4"/>
    <mergeCell ref="Q3:U4"/>
    <mergeCell ref="V3:Z4"/>
    <mergeCell ref="AR3:AR4"/>
    <mergeCell ref="AS3:AS4"/>
    <mergeCell ref="AK3:AK4"/>
    <mergeCell ref="AL3:AN3"/>
    <mergeCell ref="AO3:AO4"/>
    <mergeCell ref="AP3:AP4"/>
    <mergeCell ref="AO5:AO8"/>
    <mergeCell ref="AP5:AP8"/>
    <mergeCell ref="AQ5:AQ8"/>
    <mergeCell ref="AR5:AR8"/>
    <mergeCell ref="AS5:AS8"/>
    <mergeCell ref="AQ3:AQ4"/>
    <mergeCell ref="AC3:AC4"/>
    <mergeCell ref="AK5:AK8"/>
    <mergeCell ref="AL5:AL8"/>
    <mergeCell ref="AM5:AM8"/>
    <mergeCell ref="AD3:AF3"/>
    <mergeCell ref="AG3:AG4"/>
    <mergeCell ref="AH3:AJ3"/>
    <mergeCell ref="AC5:AC8"/>
    <mergeCell ref="AD5:AD8"/>
    <mergeCell ref="AE5:AE8"/>
    <mergeCell ref="AF5:AF8"/>
    <mergeCell ref="AG5:AG8"/>
    <mergeCell ref="AH5:AH8"/>
    <mergeCell ref="AI5:AI8"/>
    <mergeCell ref="AJ5:AJ8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T25"/>
  <sheetViews>
    <sheetView topLeftCell="M4" zoomScale="70" zoomScaleNormal="70" workbookViewId="0">
      <selection activeCell="L6" sqref="L6:L8"/>
    </sheetView>
  </sheetViews>
  <sheetFormatPr defaultRowHeight="13.5" x14ac:dyDescent="0.15"/>
  <cols>
    <col min="1" max="1" width="23.625" style="14" customWidth="1"/>
    <col min="2" max="28" width="4.625" style="14" customWidth="1"/>
    <col min="29" max="29" width="20.625" style="14" customWidth="1"/>
    <col min="30" max="31" width="4.625" style="14" customWidth="1"/>
    <col min="32" max="33" width="8.625" style="14" customWidth="1"/>
    <col min="34" max="35" width="4.625" style="14" customWidth="1"/>
    <col min="36" max="37" width="8.625" style="14" customWidth="1"/>
    <col min="38" max="39" width="4.625" style="14" customWidth="1"/>
    <col min="40" max="43" width="8.625" style="14" customWidth="1"/>
    <col min="44" max="44" width="15.625" style="14" customWidth="1"/>
    <col min="45" max="45" width="11.875" style="14" bestFit="1" customWidth="1"/>
    <col min="46" max="46" width="10.875" style="14" customWidth="1"/>
    <col min="47" max="16384" width="9" style="14"/>
  </cols>
  <sheetData>
    <row r="1" spans="1:46" ht="24.75" customHeight="1" x14ac:dyDescent="0.2">
      <c r="A1" s="218" t="s">
        <v>66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C1" s="218" t="str">
        <f>A1</f>
        <v>トリム18歳の部</v>
      </c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</row>
    <row r="2" spans="1:46" ht="24.95" customHeight="1" thickBot="1" x14ac:dyDescent="0.25">
      <c r="A2" s="90" t="s">
        <v>98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C2" s="91" t="str">
        <f>A2</f>
        <v>　Ｆグループ</v>
      </c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</row>
    <row r="3" spans="1:46" ht="35.25" customHeight="1" x14ac:dyDescent="0.15">
      <c r="A3" s="219" t="s">
        <v>99</v>
      </c>
      <c r="B3" s="221" t="s">
        <v>100</v>
      </c>
      <c r="C3" s="221"/>
      <c r="D3" s="221"/>
      <c r="E3" s="221"/>
      <c r="F3" s="221"/>
      <c r="G3" s="221" t="s">
        <v>101</v>
      </c>
      <c r="H3" s="221"/>
      <c r="I3" s="221"/>
      <c r="J3" s="221"/>
      <c r="K3" s="221"/>
      <c r="L3" s="221" t="s">
        <v>102</v>
      </c>
      <c r="M3" s="221"/>
      <c r="N3" s="221"/>
      <c r="O3" s="221"/>
      <c r="P3" s="221"/>
      <c r="Q3" s="221" t="s">
        <v>103</v>
      </c>
      <c r="R3" s="221"/>
      <c r="S3" s="221"/>
      <c r="T3" s="221"/>
      <c r="U3" s="221"/>
      <c r="V3" s="221" t="s">
        <v>104</v>
      </c>
      <c r="W3" s="221"/>
      <c r="X3" s="221"/>
      <c r="Y3" s="221"/>
      <c r="Z3" s="223"/>
      <c r="AC3" s="219" t="str">
        <f>A3</f>
        <v>Ｆコート</v>
      </c>
      <c r="AD3" s="212" t="s">
        <v>35</v>
      </c>
      <c r="AE3" s="212"/>
      <c r="AF3" s="212"/>
      <c r="AG3" s="213" t="s">
        <v>13</v>
      </c>
      <c r="AH3" s="212" t="s">
        <v>36</v>
      </c>
      <c r="AI3" s="212"/>
      <c r="AJ3" s="212"/>
      <c r="AK3" s="213" t="s">
        <v>13</v>
      </c>
      <c r="AL3" s="212" t="s">
        <v>37</v>
      </c>
      <c r="AM3" s="212"/>
      <c r="AN3" s="212"/>
      <c r="AO3" s="227" t="s">
        <v>13</v>
      </c>
      <c r="AP3" s="227" t="s">
        <v>38</v>
      </c>
      <c r="AQ3" s="227" t="s">
        <v>39</v>
      </c>
      <c r="AR3" s="213" t="s">
        <v>19</v>
      </c>
      <c r="AS3" s="225" t="s">
        <v>13</v>
      </c>
      <c r="AT3" s="35"/>
    </row>
    <row r="4" spans="1:46" ht="34.5" customHeight="1" thickBot="1" x14ac:dyDescent="0.2">
      <c r="A4" s="220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4"/>
      <c r="AC4" s="232"/>
      <c r="AD4" s="36" t="s">
        <v>40</v>
      </c>
      <c r="AE4" s="36" t="s">
        <v>22</v>
      </c>
      <c r="AF4" s="36" t="s">
        <v>41</v>
      </c>
      <c r="AG4" s="214"/>
      <c r="AH4" s="36" t="s">
        <v>40</v>
      </c>
      <c r="AI4" s="36" t="s">
        <v>22</v>
      </c>
      <c r="AJ4" s="36" t="s">
        <v>41</v>
      </c>
      <c r="AK4" s="214"/>
      <c r="AL4" s="36" t="s">
        <v>40</v>
      </c>
      <c r="AM4" s="36" t="s">
        <v>22</v>
      </c>
      <c r="AN4" s="36" t="s">
        <v>41</v>
      </c>
      <c r="AO4" s="228"/>
      <c r="AP4" s="228"/>
      <c r="AQ4" s="228"/>
      <c r="AR4" s="214"/>
      <c r="AS4" s="226"/>
      <c r="AT4" s="35"/>
    </row>
    <row r="5" spans="1:46" ht="21.95" customHeight="1" thickTop="1" x14ac:dyDescent="0.15">
      <c r="A5" s="216" t="str">
        <f>B3</f>
        <v>HOT☆KEY．Ｂ</v>
      </c>
      <c r="B5" s="234"/>
      <c r="C5" s="234"/>
      <c r="D5" s="234"/>
      <c r="E5" s="234"/>
      <c r="F5" s="234"/>
      <c r="G5" s="235">
        <v>10</v>
      </c>
      <c r="H5" s="235"/>
      <c r="I5" s="235"/>
      <c r="J5" s="235"/>
      <c r="K5" s="235"/>
      <c r="L5" s="235">
        <v>4</v>
      </c>
      <c r="M5" s="235"/>
      <c r="N5" s="235"/>
      <c r="O5" s="235"/>
      <c r="P5" s="235"/>
      <c r="Q5" s="235">
        <v>7</v>
      </c>
      <c r="R5" s="235"/>
      <c r="S5" s="235"/>
      <c r="T5" s="235"/>
      <c r="U5" s="235"/>
      <c r="V5" s="235">
        <v>1</v>
      </c>
      <c r="W5" s="235"/>
      <c r="X5" s="235"/>
      <c r="Y5" s="235"/>
      <c r="Z5" s="236"/>
      <c r="AC5" s="215" t="str">
        <f>A5</f>
        <v>HOT☆KEY．Ｂ</v>
      </c>
      <c r="AD5" s="153">
        <f>IF(B6&gt;F6,1,0)+IF(G6&gt;K6,1,0)+IF(L6&gt;P6,1,0)+IF(Q6&gt;U6,1,0)+IF(V6&gt;Z6,1,0)</f>
        <v>0</v>
      </c>
      <c r="AE5" s="153">
        <f>IF(F6&gt;B6,1,0)+IF(K6&gt;G6,1,0)+IF(P6&gt;L6,1,0)+IF(U6&gt;Q6,1,0)+IF(Z6&gt;V6,1,0)</f>
        <v>4</v>
      </c>
      <c r="AF5" s="144">
        <f>SUM(AD5/(AD5+AE5))</f>
        <v>0</v>
      </c>
      <c r="AG5" s="153">
        <f>RANK(AF5,$AF$5:$AF$24,0)</f>
        <v>5</v>
      </c>
      <c r="AH5" s="153">
        <f>SUM(B6+G6+L6+Q6+V6)</f>
        <v>0</v>
      </c>
      <c r="AI5" s="153">
        <f>SUM(F6+K6+P6+U6+Z6)</f>
        <v>8</v>
      </c>
      <c r="AJ5" s="144">
        <f>SUM(AH5/(AH5+AI5))</f>
        <v>0</v>
      </c>
      <c r="AK5" s="153">
        <f>RANK(AJ5,$AJ$5:$AJ$24,0)</f>
        <v>5</v>
      </c>
      <c r="AL5" s="153">
        <f>SUM(C6+C7+C8+H6+H7+H8+M6+M7+M8+R6+R7+R8+W6+W7+W8)</f>
        <v>61</v>
      </c>
      <c r="AM5" s="153">
        <f>SUM(E6+E7+E8+J6+J7+J8+O6+O7+O8+T6+T7+T8+Y6+Y7+Y8)</f>
        <v>120</v>
      </c>
      <c r="AN5" s="144">
        <f>SUM(AL5/(AL5+AM5))</f>
        <v>0.33701657458563539</v>
      </c>
      <c r="AO5" s="153">
        <f>RANK(AN5,$AN$5:$AN$24,0)</f>
        <v>5</v>
      </c>
      <c r="AP5" s="144">
        <f>RANK(AF5,$AF$5:$AF$24,1)+AJ5</f>
        <v>1</v>
      </c>
      <c r="AQ5" s="144">
        <f>RANK(AP5,$AP$5:$AP$24,1)+AN5</f>
        <v>1.3370165745856353</v>
      </c>
      <c r="AR5" s="229" t="str">
        <f>$AC$5</f>
        <v>HOT☆KEY．Ｂ</v>
      </c>
      <c r="AS5" s="230">
        <f>RANK(AQ5,$AQ$5:$AQ$24)</f>
        <v>5</v>
      </c>
      <c r="AT5" s="35"/>
    </row>
    <row r="6" spans="1:46" ht="21.95" customHeight="1" x14ac:dyDescent="0.15">
      <c r="A6" s="216"/>
      <c r="B6" s="237">
        <f>IF(C6&gt;E6,1,0)+IF(C7&gt;E7,1,0)+IF(C8&gt;E8,1,0)</f>
        <v>0</v>
      </c>
      <c r="C6" s="25"/>
      <c r="D6" s="38" t="s">
        <v>34</v>
      </c>
      <c r="E6" s="25"/>
      <c r="F6" s="237">
        <f>IF(E6&gt;C6,1,0)+IF(E7&gt;C7,1,0)+IF(E8&gt;C8,1,0)</f>
        <v>0</v>
      </c>
      <c r="G6" s="238">
        <f>IF(H6&gt;J6,1,0)+IF(H7&gt;J7,1,0)+IF(H8&gt;J8,1,0)</f>
        <v>0</v>
      </c>
      <c r="H6" s="20">
        <v>10</v>
      </c>
      <c r="I6" s="37" t="s">
        <v>34</v>
      </c>
      <c r="J6" s="20">
        <v>15</v>
      </c>
      <c r="K6" s="238">
        <f>IF(J6&gt;H6,1,0)+IF(J7&gt;H7,1,0)+IF(J8&gt;H8,1,0)</f>
        <v>2</v>
      </c>
      <c r="L6" s="238">
        <f>IF(M6&gt;O6,1,0)+IF(M7&gt;O7,1,0)+IF(M8&gt;O8,1,0)</f>
        <v>0</v>
      </c>
      <c r="M6" s="20">
        <v>6</v>
      </c>
      <c r="N6" s="37" t="s">
        <v>34</v>
      </c>
      <c r="O6" s="20">
        <v>15</v>
      </c>
      <c r="P6" s="238">
        <f>IF(O6&gt;M6,1,0)+IF(O7&gt;M7,1,0)+IF(O8&gt;M8,1,0)</f>
        <v>2</v>
      </c>
      <c r="Q6" s="238">
        <f>IF(R6&gt;T6,1,0)+IF(R7&gt;T7,1,0)+IF(R8&gt;T8,1,0)</f>
        <v>0</v>
      </c>
      <c r="R6" s="20">
        <v>8</v>
      </c>
      <c r="S6" s="37" t="s">
        <v>34</v>
      </c>
      <c r="T6" s="20">
        <v>15</v>
      </c>
      <c r="U6" s="238">
        <f>IF(T6&gt;R6,1,0)+IF(T7&gt;R7,1,0)+IF(T8&gt;R8,1,0)</f>
        <v>2</v>
      </c>
      <c r="V6" s="238">
        <f>IF(W6&gt;Y6,1,0)+IF(W7&gt;Y7,1,0)+IF(W8&gt;Y8,1,0)</f>
        <v>0</v>
      </c>
      <c r="W6" s="20">
        <v>5</v>
      </c>
      <c r="X6" s="37" t="s">
        <v>34</v>
      </c>
      <c r="Y6" s="20">
        <v>15</v>
      </c>
      <c r="Z6" s="239">
        <f>IF(Y6&gt;W6,1,0)+IF(Y7&gt;W7,1,0)+IF(Y8&gt;W8,1,0)</f>
        <v>2</v>
      </c>
      <c r="AC6" s="216"/>
      <c r="AD6" s="211"/>
      <c r="AE6" s="211"/>
      <c r="AF6" s="217"/>
      <c r="AG6" s="211"/>
      <c r="AH6" s="211"/>
      <c r="AI6" s="211"/>
      <c r="AJ6" s="217"/>
      <c r="AK6" s="211"/>
      <c r="AL6" s="211"/>
      <c r="AM6" s="211"/>
      <c r="AN6" s="217"/>
      <c r="AO6" s="211"/>
      <c r="AP6" s="211"/>
      <c r="AQ6" s="211"/>
      <c r="AR6" s="146"/>
      <c r="AS6" s="231"/>
      <c r="AT6" s="35"/>
    </row>
    <row r="7" spans="1:46" ht="21.95" customHeight="1" x14ac:dyDescent="0.15">
      <c r="A7" s="216"/>
      <c r="B7" s="237"/>
      <c r="C7" s="25"/>
      <c r="D7" s="38" t="s">
        <v>34</v>
      </c>
      <c r="E7" s="25"/>
      <c r="F7" s="237"/>
      <c r="G7" s="238"/>
      <c r="H7" s="20">
        <v>7</v>
      </c>
      <c r="I7" s="37" t="s">
        <v>34</v>
      </c>
      <c r="J7" s="20">
        <v>15</v>
      </c>
      <c r="K7" s="238"/>
      <c r="L7" s="238"/>
      <c r="M7" s="20">
        <v>6</v>
      </c>
      <c r="N7" s="37" t="s">
        <v>34</v>
      </c>
      <c r="O7" s="20">
        <v>15</v>
      </c>
      <c r="P7" s="238"/>
      <c r="Q7" s="238"/>
      <c r="R7" s="20">
        <v>13</v>
      </c>
      <c r="S7" s="37" t="s">
        <v>34</v>
      </c>
      <c r="T7" s="20">
        <v>15</v>
      </c>
      <c r="U7" s="238"/>
      <c r="V7" s="238"/>
      <c r="W7" s="20">
        <v>6</v>
      </c>
      <c r="X7" s="37" t="s">
        <v>34</v>
      </c>
      <c r="Y7" s="20">
        <v>15</v>
      </c>
      <c r="Z7" s="239"/>
      <c r="AC7" s="216"/>
      <c r="AD7" s="211"/>
      <c r="AE7" s="211"/>
      <c r="AF7" s="217"/>
      <c r="AG7" s="211"/>
      <c r="AH7" s="211"/>
      <c r="AI7" s="211"/>
      <c r="AJ7" s="217"/>
      <c r="AK7" s="211"/>
      <c r="AL7" s="211"/>
      <c r="AM7" s="211"/>
      <c r="AN7" s="217"/>
      <c r="AO7" s="211"/>
      <c r="AP7" s="211"/>
      <c r="AQ7" s="211"/>
      <c r="AR7" s="146"/>
      <c r="AS7" s="231"/>
      <c r="AT7" s="35"/>
    </row>
    <row r="8" spans="1:46" ht="21.95" customHeight="1" x14ac:dyDescent="0.15">
      <c r="A8" s="216"/>
      <c r="B8" s="237"/>
      <c r="C8" s="25"/>
      <c r="D8" s="38" t="s">
        <v>34</v>
      </c>
      <c r="E8" s="25"/>
      <c r="F8" s="237"/>
      <c r="G8" s="238"/>
      <c r="H8" s="20"/>
      <c r="I8" s="37" t="s">
        <v>34</v>
      </c>
      <c r="J8" s="20"/>
      <c r="K8" s="238"/>
      <c r="L8" s="238"/>
      <c r="M8" s="20"/>
      <c r="N8" s="37" t="s">
        <v>34</v>
      </c>
      <c r="O8" s="20"/>
      <c r="P8" s="238"/>
      <c r="Q8" s="238"/>
      <c r="R8" s="20"/>
      <c r="S8" s="37" t="s">
        <v>34</v>
      </c>
      <c r="T8" s="20"/>
      <c r="U8" s="238"/>
      <c r="V8" s="238"/>
      <c r="W8" s="20"/>
      <c r="X8" s="37" t="s">
        <v>34</v>
      </c>
      <c r="Y8" s="20"/>
      <c r="Z8" s="239"/>
      <c r="AC8" s="216"/>
      <c r="AD8" s="211"/>
      <c r="AE8" s="211"/>
      <c r="AF8" s="217"/>
      <c r="AG8" s="211"/>
      <c r="AH8" s="211"/>
      <c r="AI8" s="211"/>
      <c r="AJ8" s="217"/>
      <c r="AK8" s="211"/>
      <c r="AL8" s="211"/>
      <c r="AM8" s="211"/>
      <c r="AN8" s="217"/>
      <c r="AO8" s="211"/>
      <c r="AP8" s="211"/>
      <c r="AQ8" s="211"/>
      <c r="AR8" s="147"/>
      <c r="AS8" s="231"/>
      <c r="AT8" s="35"/>
    </row>
    <row r="9" spans="1:46" ht="21.95" customHeight="1" x14ac:dyDescent="0.15">
      <c r="A9" s="216" t="str">
        <f>G3</f>
        <v>ＳＢクラブ</v>
      </c>
      <c r="B9" s="233">
        <f>G5</f>
        <v>10</v>
      </c>
      <c r="C9" s="233"/>
      <c r="D9" s="233"/>
      <c r="E9" s="233"/>
      <c r="F9" s="233"/>
      <c r="G9" s="234"/>
      <c r="H9" s="234"/>
      <c r="I9" s="234"/>
      <c r="J9" s="234"/>
      <c r="K9" s="234"/>
      <c r="L9" s="235">
        <v>2</v>
      </c>
      <c r="M9" s="235"/>
      <c r="N9" s="235"/>
      <c r="O9" s="235"/>
      <c r="P9" s="235"/>
      <c r="Q9" s="235">
        <v>5</v>
      </c>
      <c r="R9" s="235"/>
      <c r="S9" s="235"/>
      <c r="T9" s="235"/>
      <c r="U9" s="235"/>
      <c r="V9" s="235">
        <v>8</v>
      </c>
      <c r="W9" s="235"/>
      <c r="X9" s="235"/>
      <c r="Y9" s="235"/>
      <c r="Z9" s="236"/>
      <c r="AC9" s="216" t="str">
        <f>A9</f>
        <v>ＳＢクラブ</v>
      </c>
      <c r="AD9" s="211">
        <f>IF(B10&gt;F10,1,0)+IF(G10&gt;K10,1,0)+IF(L10&gt;P10,1,0)+IF(Q10&gt;U10,1,0)+IF(V10&gt;Z10,1,0)</f>
        <v>4</v>
      </c>
      <c r="AE9" s="211">
        <f>IF(F10&gt;B10,1,0)+IF(K10&gt;G10,1,0)+IF(P10&gt;L10,1,0)+IF(U10&gt;Q10,1,0)+IF(Z10&gt;V10,1,0)</f>
        <v>0</v>
      </c>
      <c r="AF9" s="217">
        <f>SUM(AD9/(AD9+AE9))</f>
        <v>1</v>
      </c>
      <c r="AG9" s="211">
        <f>RANK(AF9,$AF$5:$AF$24,0)</f>
        <v>1</v>
      </c>
      <c r="AH9" s="211">
        <f>SUM(B10+G10+L10+Q10+V10)</f>
        <v>8</v>
      </c>
      <c r="AI9" s="211">
        <f>SUM(F10+K10+P10+U10+Z10)</f>
        <v>2</v>
      </c>
      <c r="AJ9" s="217">
        <f>SUM(AH9/(AH9+AI9))</f>
        <v>0.8</v>
      </c>
      <c r="AK9" s="211">
        <f>RANK(AJ9,$AJ$5:$AJ$24,0)</f>
        <v>1</v>
      </c>
      <c r="AL9" s="211">
        <f>SUM(C10+C11+C12+H10+H11+H12+M10+M11+M12+R10+R11+R12+W10+W11+W12)</f>
        <v>139</v>
      </c>
      <c r="AM9" s="211">
        <f>SUM(E10+E11+E12+J10+J11+J12+O10+O11+O12+T10+T11+T12+Y10+Y11+Y12)</f>
        <v>99</v>
      </c>
      <c r="AN9" s="217">
        <f>SUM(AL9/(AL9+AM9))</f>
        <v>0.58403361344537819</v>
      </c>
      <c r="AO9" s="211">
        <f>RANK(AN9,$AN$5:$AN$24,0)</f>
        <v>1</v>
      </c>
      <c r="AP9" s="217">
        <f>RANK(AF9,$AF$5:$AF$24,1)+AJ9</f>
        <v>5.8</v>
      </c>
      <c r="AQ9" s="217">
        <f>RANK(AP9,$AP$5:$AP$24,1)+AN9</f>
        <v>5.5840336134453779</v>
      </c>
      <c r="AR9" s="181" t="str">
        <f>$AC$9</f>
        <v>ＳＢクラブ</v>
      </c>
      <c r="AS9" s="231">
        <f>RANK(AQ9,$AQ$5:$AQ$24)</f>
        <v>1</v>
      </c>
      <c r="AT9" s="35"/>
    </row>
    <row r="10" spans="1:46" ht="21.95" customHeight="1" x14ac:dyDescent="0.15">
      <c r="A10" s="216"/>
      <c r="B10" s="240">
        <f>IF(C10&gt;E10,1,0)+IF(C11&gt;E11,1,0)+IF(C12&gt;E12,1,0)</f>
        <v>2</v>
      </c>
      <c r="C10" s="27">
        <f>J6</f>
        <v>15</v>
      </c>
      <c r="D10" s="39" t="s">
        <v>34</v>
      </c>
      <c r="E10" s="27">
        <f>H6</f>
        <v>10</v>
      </c>
      <c r="F10" s="240">
        <f>IF(E10&gt;C10,1,0)+IF(E11&gt;C11,1,0)+IF(E12&gt;C12,1,0)</f>
        <v>0</v>
      </c>
      <c r="G10" s="237">
        <f>IF(H10&gt;J10,1,0)+IF(H11&gt;J11,1,0)+IF(H12&gt;J12,1,0)</f>
        <v>0</v>
      </c>
      <c r="H10" s="25"/>
      <c r="I10" s="38" t="s">
        <v>34</v>
      </c>
      <c r="J10" s="25"/>
      <c r="K10" s="237">
        <f>IF(J10&gt;H10,1,0)+IF(J11&gt;H11,1,0)+IF(J12&gt;H12,1,0)</f>
        <v>0</v>
      </c>
      <c r="L10" s="238">
        <f>IF(M10&gt;O10,1,0)+IF(M11&gt;O11,1,0)+IF(M12&gt;O12,1,0)</f>
        <v>2</v>
      </c>
      <c r="M10" s="20">
        <v>15</v>
      </c>
      <c r="N10" s="37" t="s">
        <v>34</v>
      </c>
      <c r="O10" s="20">
        <v>10</v>
      </c>
      <c r="P10" s="238">
        <f>IF(O10&gt;M10,1,0)+IF(O11&gt;M11,1,0)+IF(O12&gt;M12,1,0)</f>
        <v>1</v>
      </c>
      <c r="Q10" s="238">
        <f>IF(R10&gt;T10,1,0)+IF(R11&gt;T11,1,0)+IF(R12&gt;T12,1,0)</f>
        <v>2</v>
      </c>
      <c r="R10" s="20">
        <v>15</v>
      </c>
      <c r="S10" s="37" t="s">
        <v>34</v>
      </c>
      <c r="T10" s="20">
        <v>5</v>
      </c>
      <c r="U10" s="238">
        <f>IF(T10&gt;R10,1,0)+IF(T11&gt;R11,1,0)+IF(T12&gt;R12,1,0)</f>
        <v>0</v>
      </c>
      <c r="V10" s="238">
        <f>IF(W10&gt;Y10,1,0)+IF(W11&gt;Y11,1,0)+IF(W12&gt;Y12,1,0)</f>
        <v>2</v>
      </c>
      <c r="W10" s="20">
        <v>15</v>
      </c>
      <c r="X10" s="37" t="s">
        <v>34</v>
      </c>
      <c r="Y10" s="20">
        <v>11</v>
      </c>
      <c r="Z10" s="239">
        <f>IF(Y10&gt;W10,1,0)+IF(Y11&gt;W11,1,0)+IF(Y12&gt;W12,1,0)</f>
        <v>1</v>
      </c>
      <c r="AC10" s="216"/>
      <c r="AD10" s="211"/>
      <c r="AE10" s="211"/>
      <c r="AF10" s="217"/>
      <c r="AG10" s="211"/>
      <c r="AH10" s="211"/>
      <c r="AI10" s="211"/>
      <c r="AJ10" s="217"/>
      <c r="AK10" s="211"/>
      <c r="AL10" s="211"/>
      <c r="AM10" s="211"/>
      <c r="AN10" s="217"/>
      <c r="AO10" s="211"/>
      <c r="AP10" s="211"/>
      <c r="AQ10" s="211"/>
      <c r="AR10" s="146"/>
      <c r="AS10" s="231"/>
      <c r="AT10" s="35"/>
    </row>
    <row r="11" spans="1:46" ht="21.95" customHeight="1" x14ac:dyDescent="0.15">
      <c r="A11" s="216"/>
      <c r="B11" s="240"/>
      <c r="C11" s="27">
        <f>J7</f>
        <v>15</v>
      </c>
      <c r="D11" s="39" t="s">
        <v>34</v>
      </c>
      <c r="E11" s="27">
        <f>H7</f>
        <v>7</v>
      </c>
      <c r="F11" s="240"/>
      <c r="G11" s="237"/>
      <c r="H11" s="25"/>
      <c r="I11" s="38" t="s">
        <v>34</v>
      </c>
      <c r="J11" s="25"/>
      <c r="K11" s="237"/>
      <c r="L11" s="238"/>
      <c r="M11" s="20">
        <v>8</v>
      </c>
      <c r="N11" s="37" t="s">
        <v>34</v>
      </c>
      <c r="O11" s="20">
        <v>15</v>
      </c>
      <c r="P11" s="238"/>
      <c r="Q11" s="238"/>
      <c r="R11" s="20">
        <v>15</v>
      </c>
      <c r="S11" s="37" t="s">
        <v>34</v>
      </c>
      <c r="T11" s="20">
        <v>12</v>
      </c>
      <c r="U11" s="238"/>
      <c r="V11" s="238"/>
      <c r="W11" s="20">
        <v>11</v>
      </c>
      <c r="X11" s="37" t="s">
        <v>34</v>
      </c>
      <c r="Y11" s="20">
        <v>15</v>
      </c>
      <c r="Z11" s="239"/>
      <c r="AC11" s="216"/>
      <c r="AD11" s="211"/>
      <c r="AE11" s="211"/>
      <c r="AF11" s="217"/>
      <c r="AG11" s="211"/>
      <c r="AH11" s="211"/>
      <c r="AI11" s="211"/>
      <c r="AJ11" s="217"/>
      <c r="AK11" s="211"/>
      <c r="AL11" s="211"/>
      <c r="AM11" s="211"/>
      <c r="AN11" s="217"/>
      <c r="AO11" s="211"/>
      <c r="AP11" s="211"/>
      <c r="AQ11" s="211"/>
      <c r="AR11" s="146"/>
      <c r="AS11" s="231"/>
      <c r="AT11" s="35"/>
    </row>
    <row r="12" spans="1:46" ht="21.95" customHeight="1" x14ac:dyDescent="0.15">
      <c r="A12" s="216"/>
      <c r="B12" s="240"/>
      <c r="C12" s="27">
        <f>J8</f>
        <v>0</v>
      </c>
      <c r="D12" s="39" t="s">
        <v>34</v>
      </c>
      <c r="E12" s="27">
        <f>H8</f>
        <v>0</v>
      </c>
      <c r="F12" s="240"/>
      <c r="G12" s="237"/>
      <c r="H12" s="25"/>
      <c r="I12" s="38" t="s">
        <v>34</v>
      </c>
      <c r="J12" s="25"/>
      <c r="K12" s="237"/>
      <c r="L12" s="238"/>
      <c r="M12" s="20">
        <v>15</v>
      </c>
      <c r="N12" s="37" t="s">
        <v>34</v>
      </c>
      <c r="O12" s="20">
        <v>7</v>
      </c>
      <c r="P12" s="238"/>
      <c r="Q12" s="238"/>
      <c r="R12" s="20"/>
      <c r="S12" s="37" t="s">
        <v>34</v>
      </c>
      <c r="T12" s="20"/>
      <c r="U12" s="238"/>
      <c r="V12" s="238"/>
      <c r="W12" s="20">
        <v>15</v>
      </c>
      <c r="X12" s="37" t="s">
        <v>34</v>
      </c>
      <c r="Y12" s="20">
        <v>7</v>
      </c>
      <c r="Z12" s="239"/>
      <c r="AC12" s="216"/>
      <c r="AD12" s="211"/>
      <c r="AE12" s="211"/>
      <c r="AF12" s="217"/>
      <c r="AG12" s="211"/>
      <c r="AH12" s="211"/>
      <c r="AI12" s="211"/>
      <c r="AJ12" s="217"/>
      <c r="AK12" s="211"/>
      <c r="AL12" s="211"/>
      <c r="AM12" s="211"/>
      <c r="AN12" s="217"/>
      <c r="AO12" s="211"/>
      <c r="AP12" s="211"/>
      <c r="AQ12" s="211"/>
      <c r="AR12" s="147"/>
      <c r="AS12" s="231"/>
      <c r="AT12" s="35"/>
    </row>
    <row r="13" spans="1:46" ht="21.95" customHeight="1" x14ac:dyDescent="0.15">
      <c r="A13" s="216" t="str">
        <f>L3</f>
        <v>ミルミル</v>
      </c>
      <c r="B13" s="233">
        <f>L5</f>
        <v>4</v>
      </c>
      <c r="C13" s="233"/>
      <c r="D13" s="233"/>
      <c r="E13" s="233"/>
      <c r="F13" s="233"/>
      <c r="G13" s="233">
        <f>L9</f>
        <v>2</v>
      </c>
      <c r="H13" s="233"/>
      <c r="I13" s="233"/>
      <c r="J13" s="233"/>
      <c r="K13" s="233"/>
      <c r="L13" s="234"/>
      <c r="M13" s="234"/>
      <c r="N13" s="234"/>
      <c r="O13" s="234"/>
      <c r="P13" s="234"/>
      <c r="Q13" s="235">
        <v>9</v>
      </c>
      <c r="R13" s="235"/>
      <c r="S13" s="235"/>
      <c r="T13" s="235"/>
      <c r="U13" s="235"/>
      <c r="V13" s="235">
        <v>6</v>
      </c>
      <c r="W13" s="235"/>
      <c r="X13" s="235"/>
      <c r="Y13" s="235"/>
      <c r="Z13" s="236"/>
      <c r="AC13" s="216" t="str">
        <f>A13</f>
        <v>ミルミル</v>
      </c>
      <c r="AD13" s="211">
        <f>IF(B14&gt;F14,1,0)+IF(G14&gt;K14,1,0)+IF(L14&gt;P14,1,0)+IF(Q14&gt;U14,1,0)+IF(V14&gt;Z14,1,0)</f>
        <v>3</v>
      </c>
      <c r="AE13" s="211">
        <f>IF(F14&gt;B14,1,0)+IF(K14&gt;G14,1,0)+IF(P14&gt;L14,1,0)+IF(U14&gt;Q14,1,0)+IF(Z14&gt;V14,1,0)</f>
        <v>1</v>
      </c>
      <c r="AF13" s="217">
        <f>SUM(AD13/(AD13+AE13))</f>
        <v>0.75</v>
      </c>
      <c r="AG13" s="211">
        <f>RANK(AF13,$AF$5:$AF$24,0)</f>
        <v>2</v>
      </c>
      <c r="AH13" s="211">
        <f>SUM(B14+G14+L14+Q14+V14)</f>
        <v>7</v>
      </c>
      <c r="AI13" s="211">
        <f>SUM(F14+K14+P14+U14+Z14)</f>
        <v>3</v>
      </c>
      <c r="AJ13" s="217">
        <f>SUM(AH13/(AH13+AI13))</f>
        <v>0.7</v>
      </c>
      <c r="AK13" s="211">
        <f>RANK(AJ13,$AJ$5:$AJ$24,0)</f>
        <v>2</v>
      </c>
      <c r="AL13" s="211">
        <f>SUM(C14+C15+C16+H14+H15+H16+M14+M15+M16+R14+R15+R16+W14+W15+W16)</f>
        <v>137</v>
      </c>
      <c r="AM13" s="211">
        <f>SUM(E14+E15+E16+J14+J15+J16+O14+O15+O16+T14+T15+T16+Y14+Y15+Y16)</f>
        <v>113</v>
      </c>
      <c r="AN13" s="217">
        <f>SUM(AL13/(AL13+AM13))</f>
        <v>0.54800000000000004</v>
      </c>
      <c r="AO13" s="211">
        <f>RANK(AN13,$AN$5:$AN$24,0)</f>
        <v>2</v>
      </c>
      <c r="AP13" s="217">
        <f>RANK(AF13,$AF$5:$AF$24,1)+AJ13</f>
        <v>4.7</v>
      </c>
      <c r="AQ13" s="241">
        <f>RANK(AP13,$AP$5:$AP$24,1)+AN13</f>
        <v>4.548</v>
      </c>
      <c r="AR13" s="243" t="str">
        <f>$AC$13</f>
        <v>ミルミル</v>
      </c>
      <c r="AS13" s="231">
        <f>RANK(AQ13,$AQ$5:$AQ$24)</f>
        <v>2</v>
      </c>
      <c r="AT13" s="35"/>
    </row>
    <row r="14" spans="1:46" ht="21.95" customHeight="1" x14ac:dyDescent="0.15">
      <c r="A14" s="216"/>
      <c r="B14" s="240">
        <f>IF(C14&gt;E14,1,0)+IF(C15&gt;E15,1,0)+IF(C16&gt;E16,1,0)</f>
        <v>2</v>
      </c>
      <c r="C14" s="27">
        <f>O6</f>
        <v>15</v>
      </c>
      <c r="D14" s="39" t="s">
        <v>34</v>
      </c>
      <c r="E14" s="27">
        <f>M6</f>
        <v>6</v>
      </c>
      <c r="F14" s="240">
        <f>IF(E14&gt;C14,1,0)+IF(E15&gt;C15,1,0)+IF(E16&gt;C16,1,0)</f>
        <v>0</v>
      </c>
      <c r="G14" s="240">
        <f>IF(H14&gt;J14,1,0)+IF(H15&gt;J15,1,0)+IF(H16&gt;J16,1,0)</f>
        <v>1</v>
      </c>
      <c r="H14" s="27">
        <f>O10</f>
        <v>10</v>
      </c>
      <c r="I14" s="39" t="s">
        <v>34</v>
      </c>
      <c r="J14" s="27">
        <f>M10</f>
        <v>15</v>
      </c>
      <c r="K14" s="240">
        <f>IF(J14&gt;H14,1,0)+IF(J15&gt;H15,1,0)+IF(J16&gt;H16,1,0)</f>
        <v>2</v>
      </c>
      <c r="L14" s="237">
        <f>IF(M14&gt;O14,1,0)+IF(M15&gt;O15,1,0)+IF(M16&gt;O16,1,0)</f>
        <v>0</v>
      </c>
      <c r="M14" s="25"/>
      <c r="N14" s="38" t="s">
        <v>34</v>
      </c>
      <c r="O14" s="25"/>
      <c r="P14" s="237">
        <f>IF(O14&gt;M14,1,0)+IF(O15&gt;M15,1,0)+IF(O16&gt;M16,1,0)</f>
        <v>0</v>
      </c>
      <c r="Q14" s="238">
        <f>IF(R14&gt;T14,1,0)+IF(R15&gt;T15,1,0)+IF(R16&gt;T16,1,0)</f>
        <v>2</v>
      </c>
      <c r="R14" s="20">
        <v>15</v>
      </c>
      <c r="S14" s="37" t="s">
        <v>34</v>
      </c>
      <c r="T14" s="20">
        <v>13</v>
      </c>
      <c r="U14" s="238">
        <f>IF(T14&gt;R14,1,0)+IF(T15&gt;R15,1,0)+IF(T16&gt;R16,1,0)</f>
        <v>0</v>
      </c>
      <c r="V14" s="238">
        <f>IF(W14&gt;Y14,1,0)+IF(W15&gt;Y15,1,0)+IF(W16&gt;Y16,1,0)</f>
        <v>2</v>
      </c>
      <c r="W14" s="20">
        <v>15</v>
      </c>
      <c r="X14" s="37" t="s">
        <v>34</v>
      </c>
      <c r="Y14" s="20">
        <v>11</v>
      </c>
      <c r="Z14" s="239">
        <f>IF(Y14&gt;W14,1,0)+IF(Y15&gt;W15,1,0)+IF(Y16&gt;W16,1,0)</f>
        <v>1</v>
      </c>
      <c r="AC14" s="216"/>
      <c r="AD14" s="211"/>
      <c r="AE14" s="211"/>
      <c r="AF14" s="217"/>
      <c r="AG14" s="211"/>
      <c r="AH14" s="211"/>
      <c r="AI14" s="211"/>
      <c r="AJ14" s="217"/>
      <c r="AK14" s="211"/>
      <c r="AL14" s="211"/>
      <c r="AM14" s="211"/>
      <c r="AN14" s="217"/>
      <c r="AO14" s="211"/>
      <c r="AP14" s="211"/>
      <c r="AQ14" s="242"/>
      <c r="AR14" s="243"/>
      <c r="AS14" s="231"/>
      <c r="AT14" s="35"/>
    </row>
    <row r="15" spans="1:46" ht="21.95" customHeight="1" x14ac:dyDescent="0.15">
      <c r="A15" s="216"/>
      <c r="B15" s="240"/>
      <c r="C15" s="27">
        <f>O7</f>
        <v>15</v>
      </c>
      <c r="D15" s="39" t="s">
        <v>34</v>
      </c>
      <c r="E15" s="27">
        <f>M7</f>
        <v>6</v>
      </c>
      <c r="F15" s="240"/>
      <c r="G15" s="240"/>
      <c r="H15" s="27">
        <f>O11</f>
        <v>15</v>
      </c>
      <c r="I15" s="39" t="s">
        <v>34</v>
      </c>
      <c r="J15" s="27">
        <f>M11</f>
        <v>8</v>
      </c>
      <c r="K15" s="240"/>
      <c r="L15" s="237"/>
      <c r="M15" s="25"/>
      <c r="N15" s="38" t="s">
        <v>34</v>
      </c>
      <c r="O15" s="25"/>
      <c r="P15" s="237"/>
      <c r="Q15" s="238"/>
      <c r="R15" s="20">
        <v>15</v>
      </c>
      <c r="S15" s="37" t="s">
        <v>34</v>
      </c>
      <c r="T15" s="20">
        <v>9</v>
      </c>
      <c r="U15" s="238"/>
      <c r="V15" s="238"/>
      <c r="W15" s="20">
        <v>15</v>
      </c>
      <c r="X15" s="37" t="s">
        <v>34</v>
      </c>
      <c r="Y15" s="20">
        <v>17</v>
      </c>
      <c r="Z15" s="239"/>
      <c r="AC15" s="216"/>
      <c r="AD15" s="211"/>
      <c r="AE15" s="211"/>
      <c r="AF15" s="217"/>
      <c r="AG15" s="211"/>
      <c r="AH15" s="211"/>
      <c r="AI15" s="211"/>
      <c r="AJ15" s="217"/>
      <c r="AK15" s="211"/>
      <c r="AL15" s="211"/>
      <c r="AM15" s="211"/>
      <c r="AN15" s="217"/>
      <c r="AO15" s="211"/>
      <c r="AP15" s="211"/>
      <c r="AQ15" s="242"/>
      <c r="AR15" s="243"/>
      <c r="AS15" s="231"/>
      <c r="AT15" s="35"/>
    </row>
    <row r="16" spans="1:46" ht="21.95" customHeight="1" x14ac:dyDescent="0.15">
      <c r="A16" s="216"/>
      <c r="B16" s="240"/>
      <c r="C16" s="27">
        <f>O8</f>
        <v>0</v>
      </c>
      <c r="D16" s="39" t="s">
        <v>34</v>
      </c>
      <c r="E16" s="27">
        <f>M8</f>
        <v>0</v>
      </c>
      <c r="F16" s="240"/>
      <c r="G16" s="240"/>
      <c r="H16" s="27">
        <f>O12</f>
        <v>7</v>
      </c>
      <c r="I16" s="39" t="s">
        <v>34</v>
      </c>
      <c r="J16" s="27">
        <f>M12</f>
        <v>15</v>
      </c>
      <c r="K16" s="240"/>
      <c r="L16" s="237"/>
      <c r="M16" s="25"/>
      <c r="N16" s="38" t="s">
        <v>34</v>
      </c>
      <c r="O16" s="25"/>
      <c r="P16" s="237"/>
      <c r="Q16" s="238"/>
      <c r="R16" s="20"/>
      <c r="S16" s="37" t="s">
        <v>34</v>
      </c>
      <c r="T16" s="20"/>
      <c r="U16" s="238"/>
      <c r="V16" s="238"/>
      <c r="W16" s="20">
        <v>15</v>
      </c>
      <c r="X16" s="37" t="s">
        <v>34</v>
      </c>
      <c r="Y16" s="20">
        <v>13</v>
      </c>
      <c r="Z16" s="239"/>
      <c r="AC16" s="216"/>
      <c r="AD16" s="211"/>
      <c r="AE16" s="211"/>
      <c r="AF16" s="217"/>
      <c r="AG16" s="211"/>
      <c r="AH16" s="211"/>
      <c r="AI16" s="211"/>
      <c r="AJ16" s="217"/>
      <c r="AK16" s="211"/>
      <c r="AL16" s="211"/>
      <c r="AM16" s="211"/>
      <c r="AN16" s="217"/>
      <c r="AO16" s="211"/>
      <c r="AP16" s="211"/>
      <c r="AQ16" s="242"/>
      <c r="AR16" s="243"/>
      <c r="AS16" s="231"/>
      <c r="AT16" s="35"/>
    </row>
    <row r="17" spans="1:46" ht="21.95" customHeight="1" x14ac:dyDescent="0.15">
      <c r="A17" s="216" t="str">
        <f>Q3</f>
        <v>祭Black（ブラック）</v>
      </c>
      <c r="B17" s="233">
        <f>Q5</f>
        <v>7</v>
      </c>
      <c r="C17" s="233"/>
      <c r="D17" s="233"/>
      <c r="E17" s="233"/>
      <c r="F17" s="233"/>
      <c r="G17" s="233">
        <f>Q9</f>
        <v>5</v>
      </c>
      <c r="H17" s="233"/>
      <c r="I17" s="233"/>
      <c r="J17" s="233"/>
      <c r="K17" s="233"/>
      <c r="L17" s="233">
        <f>Q13</f>
        <v>9</v>
      </c>
      <c r="M17" s="233"/>
      <c r="N17" s="233"/>
      <c r="O17" s="233"/>
      <c r="P17" s="233"/>
      <c r="Q17" s="234"/>
      <c r="R17" s="234"/>
      <c r="S17" s="234"/>
      <c r="T17" s="234"/>
      <c r="U17" s="234"/>
      <c r="V17" s="235">
        <v>3</v>
      </c>
      <c r="W17" s="235"/>
      <c r="X17" s="235"/>
      <c r="Y17" s="235"/>
      <c r="Z17" s="236"/>
      <c r="AC17" s="216" t="str">
        <f>A17</f>
        <v>祭Black（ブラック）</v>
      </c>
      <c r="AD17" s="211">
        <f>IF(B18&gt;F18,1,0)+IF(G18&gt;K18,1,0)+IF(L18&gt;P18,1,0)+IF(Q18&gt;U18,1,0)+IF(V18&gt;Z18,1,0)</f>
        <v>1</v>
      </c>
      <c r="AE17" s="211">
        <f>IF(F18&gt;B18,1,0)+IF(K18&gt;G18,1,0)+IF(P18&gt;L18,1,0)+IF(U18&gt;Q18,1,0)+IF(Z18&gt;V18,1,0)</f>
        <v>3</v>
      </c>
      <c r="AF17" s="217">
        <f>SUM(AD17/(AD17+AE17))</f>
        <v>0.25</v>
      </c>
      <c r="AG17" s="211">
        <f>RANK(AF17,$AF$5:$AF$24,0)</f>
        <v>4</v>
      </c>
      <c r="AH17" s="211">
        <f>SUM(B18+G18+L18+Q18+V18)</f>
        <v>3</v>
      </c>
      <c r="AI17" s="211">
        <f>SUM(F18+K18+P18+U18+Z18)</f>
        <v>6</v>
      </c>
      <c r="AJ17" s="217">
        <f>SUM(AH17/(AH17+AI17))</f>
        <v>0.33333333333333331</v>
      </c>
      <c r="AK17" s="211">
        <f>RANK(AJ17,$AJ$5:$AJ$24,0)</f>
        <v>4</v>
      </c>
      <c r="AL17" s="211">
        <f>SUM(C18+C19+C20+H18+H19+H20+M18+M19+M20+R18+R19+R20+W18+W19+W20)</f>
        <v>95</v>
      </c>
      <c r="AM17" s="211">
        <f>SUM(E18+E19+E20+J18+J19+J20+O18+O19+O20+T18+T19+T20+Y18+Y19+Y20)</f>
        <v>122</v>
      </c>
      <c r="AN17" s="217">
        <f>SUM(AL17/(AL17+AM17))</f>
        <v>0.43778801843317972</v>
      </c>
      <c r="AO17" s="211">
        <f>RANK(AN17,$AN$5:$AN$24,0)</f>
        <v>4</v>
      </c>
      <c r="AP17" s="217">
        <f>RANK(AF17,$AF$5:$AF$24,1)+AJ17</f>
        <v>2.3333333333333335</v>
      </c>
      <c r="AQ17" s="217">
        <f>RANK(AP17,$AP$5:$AP$24,1)+AN17</f>
        <v>2.4377880184331797</v>
      </c>
      <c r="AR17" s="181" t="str">
        <f>$AC$17</f>
        <v>祭Black（ブラック）</v>
      </c>
      <c r="AS17" s="231">
        <f>RANK(AQ17,$AQ$5:$AQ$24)</f>
        <v>4</v>
      </c>
      <c r="AT17" s="35"/>
    </row>
    <row r="18" spans="1:46" ht="21.95" customHeight="1" x14ac:dyDescent="0.15">
      <c r="A18" s="216"/>
      <c r="B18" s="240">
        <f>IF(C18&gt;E18,1,0)+IF(C19&gt;E19,1,0)+IF(C20&gt;E20,1,0)</f>
        <v>2</v>
      </c>
      <c r="C18" s="27">
        <f>T6</f>
        <v>15</v>
      </c>
      <c r="D18" s="39" t="s">
        <v>34</v>
      </c>
      <c r="E18" s="27">
        <f>R6</f>
        <v>8</v>
      </c>
      <c r="F18" s="240">
        <f>IF(E18&gt;C18,1,0)+IF(E19&gt;C19,1,0)+IF(E20&gt;C20,1,0)</f>
        <v>0</v>
      </c>
      <c r="G18" s="240">
        <f>IF(H18&gt;J18,1,0)+IF(H19&gt;J19,1,0)+IF(H20&gt;J20,1,0)</f>
        <v>0</v>
      </c>
      <c r="H18" s="27">
        <f>T10</f>
        <v>5</v>
      </c>
      <c r="I18" s="39" t="s">
        <v>34</v>
      </c>
      <c r="J18" s="27">
        <f>R10</f>
        <v>15</v>
      </c>
      <c r="K18" s="240">
        <f>IF(J18&gt;H18,1,0)+IF(J19&gt;H19,1,0)+IF(J20&gt;H20,1,0)</f>
        <v>2</v>
      </c>
      <c r="L18" s="240">
        <f>IF(M18&gt;O18,1,0)+IF(M19&gt;O19,1,0)+IF(M20&gt;O20,1,0)</f>
        <v>0</v>
      </c>
      <c r="M18" s="27">
        <f>T14</f>
        <v>13</v>
      </c>
      <c r="N18" s="39" t="s">
        <v>34</v>
      </c>
      <c r="O18" s="27">
        <f>R14</f>
        <v>15</v>
      </c>
      <c r="P18" s="240">
        <f>IF(O18&gt;M18,1,0)+IF(O19&gt;M19,1,0)+IF(O20&gt;M20,1,0)</f>
        <v>2</v>
      </c>
      <c r="Q18" s="237">
        <f>IF(R18&gt;T18,1,0)+IF(R19&gt;T19,1,0)+IF(R20&gt;T20,1,0)</f>
        <v>0</v>
      </c>
      <c r="R18" s="25"/>
      <c r="S18" s="38" t="s">
        <v>34</v>
      </c>
      <c r="T18" s="25"/>
      <c r="U18" s="237">
        <f>IF(T18&gt;R18,1,0)+IF(T19&gt;R19,1,0)+IF(T20&gt;R20,1,0)</f>
        <v>0</v>
      </c>
      <c r="V18" s="238">
        <f>IF(W18&gt;Y18,1,0)+IF(W19&gt;Y19,1,0)+IF(W20&gt;Y20,1,0)</f>
        <v>1</v>
      </c>
      <c r="W18" s="20">
        <v>6</v>
      </c>
      <c r="X18" s="37" t="s">
        <v>34</v>
      </c>
      <c r="Y18" s="20">
        <v>15</v>
      </c>
      <c r="Z18" s="239">
        <f>IF(Y18&gt;W18,1,0)+IF(Y19&gt;W19,1,0)+IF(Y20&gt;W20,1,0)</f>
        <v>2</v>
      </c>
      <c r="AC18" s="216"/>
      <c r="AD18" s="211"/>
      <c r="AE18" s="211"/>
      <c r="AF18" s="217"/>
      <c r="AG18" s="211"/>
      <c r="AH18" s="211"/>
      <c r="AI18" s="211"/>
      <c r="AJ18" s="217"/>
      <c r="AK18" s="211"/>
      <c r="AL18" s="211"/>
      <c r="AM18" s="211"/>
      <c r="AN18" s="217"/>
      <c r="AO18" s="211"/>
      <c r="AP18" s="211"/>
      <c r="AQ18" s="211"/>
      <c r="AR18" s="146"/>
      <c r="AS18" s="231"/>
      <c r="AT18" s="35"/>
    </row>
    <row r="19" spans="1:46" ht="21.75" customHeight="1" x14ac:dyDescent="0.15">
      <c r="A19" s="216"/>
      <c r="B19" s="240"/>
      <c r="C19" s="27">
        <f>T7</f>
        <v>15</v>
      </c>
      <c r="D19" s="39" t="s">
        <v>34</v>
      </c>
      <c r="E19" s="27">
        <f>R7</f>
        <v>13</v>
      </c>
      <c r="F19" s="240"/>
      <c r="G19" s="240"/>
      <c r="H19" s="27">
        <f>T11</f>
        <v>12</v>
      </c>
      <c r="I19" s="39" t="s">
        <v>34</v>
      </c>
      <c r="J19" s="27">
        <f>R11</f>
        <v>15</v>
      </c>
      <c r="K19" s="240"/>
      <c r="L19" s="240"/>
      <c r="M19" s="27">
        <f>T15</f>
        <v>9</v>
      </c>
      <c r="N19" s="39" t="s">
        <v>34</v>
      </c>
      <c r="O19" s="27">
        <f>R15</f>
        <v>15</v>
      </c>
      <c r="P19" s="240"/>
      <c r="Q19" s="237"/>
      <c r="R19" s="25"/>
      <c r="S19" s="38" t="s">
        <v>34</v>
      </c>
      <c r="T19" s="25"/>
      <c r="U19" s="237"/>
      <c r="V19" s="238"/>
      <c r="W19" s="20">
        <v>15</v>
      </c>
      <c r="X19" s="37" t="s">
        <v>34</v>
      </c>
      <c r="Y19" s="20">
        <v>11</v>
      </c>
      <c r="Z19" s="239"/>
      <c r="AC19" s="216"/>
      <c r="AD19" s="211"/>
      <c r="AE19" s="211"/>
      <c r="AF19" s="217"/>
      <c r="AG19" s="211"/>
      <c r="AH19" s="211"/>
      <c r="AI19" s="211"/>
      <c r="AJ19" s="217"/>
      <c r="AK19" s="211"/>
      <c r="AL19" s="211"/>
      <c r="AM19" s="211"/>
      <c r="AN19" s="217"/>
      <c r="AO19" s="211"/>
      <c r="AP19" s="211"/>
      <c r="AQ19" s="211"/>
      <c r="AR19" s="146"/>
      <c r="AS19" s="231"/>
      <c r="AT19" s="35"/>
    </row>
    <row r="20" spans="1:46" ht="21.95" customHeight="1" x14ac:dyDescent="0.15">
      <c r="A20" s="216"/>
      <c r="B20" s="240"/>
      <c r="C20" s="27">
        <f>T8</f>
        <v>0</v>
      </c>
      <c r="D20" s="39" t="s">
        <v>34</v>
      </c>
      <c r="E20" s="27">
        <f>R8</f>
        <v>0</v>
      </c>
      <c r="F20" s="240"/>
      <c r="G20" s="240"/>
      <c r="H20" s="27">
        <f>T12</f>
        <v>0</v>
      </c>
      <c r="I20" s="39" t="s">
        <v>34</v>
      </c>
      <c r="J20" s="27">
        <f>R12</f>
        <v>0</v>
      </c>
      <c r="K20" s="240"/>
      <c r="L20" s="240"/>
      <c r="M20" s="27">
        <f>T16</f>
        <v>0</v>
      </c>
      <c r="N20" s="39" t="s">
        <v>34</v>
      </c>
      <c r="O20" s="27">
        <f>R16</f>
        <v>0</v>
      </c>
      <c r="P20" s="240"/>
      <c r="Q20" s="237"/>
      <c r="R20" s="25"/>
      <c r="S20" s="38" t="s">
        <v>34</v>
      </c>
      <c r="T20" s="25"/>
      <c r="U20" s="237"/>
      <c r="V20" s="238"/>
      <c r="W20" s="20">
        <v>5</v>
      </c>
      <c r="X20" s="37" t="s">
        <v>34</v>
      </c>
      <c r="Y20" s="20">
        <v>15</v>
      </c>
      <c r="Z20" s="239"/>
      <c r="AC20" s="216"/>
      <c r="AD20" s="211"/>
      <c r="AE20" s="211"/>
      <c r="AF20" s="217"/>
      <c r="AG20" s="211"/>
      <c r="AH20" s="211"/>
      <c r="AI20" s="211"/>
      <c r="AJ20" s="217"/>
      <c r="AK20" s="211"/>
      <c r="AL20" s="211"/>
      <c r="AM20" s="211"/>
      <c r="AN20" s="217"/>
      <c r="AO20" s="211"/>
      <c r="AP20" s="211"/>
      <c r="AQ20" s="211"/>
      <c r="AR20" s="147"/>
      <c r="AS20" s="231"/>
      <c r="AT20" s="35"/>
    </row>
    <row r="21" spans="1:46" ht="21.95" customHeight="1" x14ac:dyDescent="0.15">
      <c r="A21" s="216" t="str">
        <f>V3</f>
        <v>V☆BLOOD</v>
      </c>
      <c r="B21" s="233">
        <f>V5</f>
        <v>1</v>
      </c>
      <c r="C21" s="233"/>
      <c r="D21" s="233"/>
      <c r="E21" s="233"/>
      <c r="F21" s="233"/>
      <c r="G21" s="233">
        <f>V9</f>
        <v>8</v>
      </c>
      <c r="H21" s="233"/>
      <c r="I21" s="233"/>
      <c r="J21" s="233"/>
      <c r="K21" s="233"/>
      <c r="L21" s="233">
        <f>V13</f>
        <v>6</v>
      </c>
      <c r="M21" s="233"/>
      <c r="N21" s="233"/>
      <c r="O21" s="233"/>
      <c r="P21" s="233"/>
      <c r="Q21" s="233">
        <f>V17</f>
        <v>3</v>
      </c>
      <c r="R21" s="233"/>
      <c r="S21" s="233"/>
      <c r="T21" s="233"/>
      <c r="U21" s="233"/>
      <c r="V21" s="234"/>
      <c r="W21" s="234"/>
      <c r="X21" s="234"/>
      <c r="Y21" s="234"/>
      <c r="Z21" s="248"/>
      <c r="AC21" s="216" t="str">
        <f>A21</f>
        <v>V☆BLOOD</v>
      </c>
      <c r="AD21" s="211">
        <f>IF(B22&gt;F22,1,0)+IF(G22&gt;K22,1,0)+IF(L22&gt;P22,1,0)+IF(Q22&gt;U22,1,0)+IF(V22&gt;Z22,1,0)</f>
        <v>2</v>
      </c>
      <c r="AE21" s="211">
        <f>IF(F22&gt;B22,1,0)+IF(K22&gt;G22,1,0)+IF(P22&gt;L22,1,0)+IF(U22&gt;Q22,1,0)+IF(Z22&gt;V22,1,0)</f>
        <v>2</v>
      </c>
      <c r="AF21" s="217">
        <f>SUM(AD21/(AD21+AE21))</f>
        <v>0.5</v>
      </c>
      <c r="AG21" s="211">
        <f>RANK(AF21,$AF$5:$AF$24,0)</f>
        <v>3</v>
      </c>
      <c r="AH21" s="211">
        <f>SUM(B22+G22+L22+Q22+V22)</f>
        <v>6</v>
      </c>
      <c r="AI21" s="211">
        <f>SUM(F22+K22+P22+U22+Z22)</f>
        <v>5</v>
      </c>
      <c r="AJ21" s="217">
        <f>SUM(AH21/(AH21+AI21))</f>
        <v>0.54545454545454541</v>
      </c>
      <c r="AK21" s="211">
        <f>RANK(AJ21,$AJ$5:$AJ$24,0)</f>
        <v>3</v>
      </c>
      <c r="AL21" s="211">
        <f>SUM(C22+C23+C24+H22+H23+H24+M22+M23+M24+R22+R23+R24+W22+W23+W24)</f>
        <v>145</v>
      </c>
      <c r="AM21" s="211">
        <f>SUM(E22+E23+E24+J22+J23+J24+O22+O23+O24+T22+T23+T24+Y22+Y23+Y24)</f>
        <v>123</v>
      </c>
      <c r="AN21" s="217">
        <f>SUM(AL21/(AL21+AM21))</f>
        <v>0.54104477611940294</v>
      </c>
      <c r="AO21" s="211">
        <f>RANK(AN21,$AN$5:$AN$24,0)</f>
        <v>3</v>
      </c>
      <c r="AP21" s="217">
        <f>RANK(AF21,$AF$5:$AF$24,1)+AJ21</f>
        <v>3.5454545454545454</v>
      </c>
      <c r="AQ21" s="217">
        <f>RANK(AP21,$AP$5:$AP$24,1)+AN21</f>
        <v>3.5410447761194028</v>
      </c>
      <c r="AR21" s="181" t="str">
        <f>$AC$21</f>
        <v>V☆BLOOD</v>
      </c>
      <c r="AS21" s="231">
        <f>RANK(AQ21,$AQ$5:$AQ$24)</f>
        <v>3</v>
      </c>
      <c r="AT21" s="35"/>
    </row>
    <row r="22" spans="1:46" ht="21.95" customHeight="1" x14ac:dyDescent="0.15">
      <c r="A22" s="216"/>
      <c r="B22" s="240">
        <f>IF(C22&gt;E22,1,0)+IF(C23&gt;E23,1,0)+IF(C24&gt;E24,1,0)</f>
        <v>2</v>
      </c>
      <c r="C22" s="27">
        <f>Y6</f>
        <v>15</v>
      </c>
      <c r="D22" s="39" t="s">
        <v>34</v>
      </c>
      <c r="E22" s="27">
        <f>W6</f>
        <v>5</v>
      </c>
      <c r="F22" s="240">
        <f>IF(E22&gt;C22,1,0)+IF(E23&gt;C23,1,0)+IF(E24&gt;C24,1,0)</f>
        <v>0</v>
      </c>
      <c r="G22" s="240">
        <f>IF(H22&gt;J22,1,0)+IF(H23&gt;J23,1,0)+IF(H24&gt;J24,1,0)</f>
        <v>1</v>
      </c>
      <c r="H22" s="27">
        <f>Y10</f>
        <v>11</v>
      </c>
      <c r="I22" s="39" t="s">
        <v>34</v>
      </c>
      <c r="J22" s="27">
        <f>W10</f>
        <v>15</v>
      </c>
      <c r="K22" s="240">
        <f>IF(J22&gt;H22,1,0)+IF(J23&gt;H23,1,0)+IF(J24&gt;H24,1,0)</f>
        <v>2</v>
      </c>
      <c r="L22" s="240">
        <f>IF(M22&gt;O22,1,0)+IF(M23&gt;O23,1,0)+IF(M24&gt;O24,1,0)</f>
        <v>1</v>
      </c>
      <c r="M22" s="27">
        <f>Y14</f>
        <v>11</v>
      </c>
      <c r="N22" s="39" t="s">
        <v>34</v>
      </c>
      <c r="O22" s="27">
        <f>W14</f>
        <v>15</v>
      </c>
      <c r="P22" s="240">
        <f>IF(O22&gt;M22,1,0)+IF(O23&gt;M23,1,0)+IF(O24&gt;M24,1,0)</f>
        <v>2</v>
      </c>
      <c r="Q22" s="240">
        <f>IF(R22&gt;T22,1,0)+IF(R23&gt;T23,1,0)+IF(R24&gt;T24,1,0)</f>
        <v>2</v>
      </c>
      <c r="R22" s="27">
        <f>Y18</f>
        <v>15</v>
      </c>
      <c r="S22" s="39" t="s">
        <v>34</v>
      </c>
      <c r="T22" s="27">
        <f>W18</f>
        <v>6</v>
      </c>
      <c r="U22" s="240">
        <f>IF(T22&gt;R22,1,0)+IF(T23&gt;R23,1,0)+IF(T24&gt;R24,1,0)</f>
        <v>1</v>
      </c>
      <c r="V22" s="237">
        <f>IF(W22&gt;Y22,1,0)+IF(W23&gt;Y23,1,0)+IF(W24&gt;Y24,1,0)</f>
        <v>0</v>
      </c>
      <c r="W22" s="25"/>
      <c r="X22" s="38" t="s">
        <v>34</v>
      </c>
      <c r="Y22" s="25"/>
      <c r="Z22" s="246">
        <f>IF(Y22&gt;W22,1,0)+IF(Y23&gt;W23,1,0)+IF(Y24&gt;W24,1,0)</f>
        <v>0</v>
      </c>
      <c r="AC22" s="216"/>
      <c r="AD22" s="211"/>
      <c r="AE22" s="211"/>
      <c r="AF22" s="217"/>
      <c r="AG22" s="211"/>
      <c r="AH22" s="211"/>
      <c r="AI22" s="211"/>
      <c r="AJ22" s="217"/>
      <c r="AK22" s="211"/>
      <c r="AL22" s="211"/>
      <c r="AM22" s="211"/>
      <c r="AN22" s="217"/>
      <c r="AO22" s="211"/>
      <c r="AP22" s="211"/>
      <c r="AQ22" s="211"/>
      <c r="AR22" s="146"/>
      <c r="AS22" s="231"/>
      <c r="AT22" s="35"/>
    </row>
    <row r="23" spans="1:46" ht="21.95" customHeight="1" x14ac:dyDescent="0.15">
      <c r="A23" s="216"/>
      <c r="B23" s="240"/>
      <c r="C23" s="27">
        <f>Y7</f>
        <v>15</v>
      </c>
      <c r="D23" s="39" t="s">
        <v>34</v>
      </c>
      <c r="E23" s="27">
        <f>W7</f>
        <v>6</v>
      </c>
      <c r="F23" s="240"/>
      <c r="G23" s="240"/>
      <c r="H23" s="27">
        <f>Y11</f>
        <v>15</v>
      </c>
      <c r="I23" s="39" t="s">
        <v>34</v>
      </c>
      <c r="J23" s="27">
        <f>W11</f>
        <v>11</v>
      </c>
      <c r="K23" s="240"/>
      <c r="L23" s="240"/>
      <c r="M23" s="27">
        <f>Y15</f>
        <v>17</v>
      </c>
      <c r="N23" s="39" t="s">
        <v>34</v>
      </c>
      <c r="O23" s="27">
        <f>W15</f>
        <v>15</v>
      </c>
      <c r="P23" s="240"/>
      <c r="Q23" s="240"/>
      <c r="R23" s="27">
        <f>Y19</f>
        <v>11</v>
      </c>
      <c r="S23" s="39" t="s">
        <v>34</v>
      </c>
      <c r="T23" s="27">
        <f>W19</f>
        <v>15</v>
      </c>
      <c r="U23" s="240"/>
      <c r="V23" s="237"/>
      <c r="W23" s="25"/>
      <c r="X23" s="38" t="s">
        <v>34</v>
      </c>
      <c r="Y23" s="25"/>
      <c r="Z23" s="246"/>
      <c r="AC23" s="216"/>
      <c r="AD23" s="211"/>
      <c r="AE23" s="211"/>
      <c r="AF23" s="217"/>
      <c r="AG23" s="211"/>
      <c r="AH23" s="211"/>
      <c r="AI23" s="211"/>
      <c r="AJ23" s="217"/>
      <c r="AK23" s="211"/>
      <c r="AL23" s="211"/>
      <c r="AM23" s="211"/>
      <c r="AN23" s="217"/>
      <c r="AO23" s="211"/>
      <c r="AP23" s="211"/>
      <c r="AQ23" s="211"/>
      <c r="AR23" s="146"/>
      <c r="AS23" s="231"/>
      <c r="AT23" s="35"/>
    </row>
    <row r="24" spans="1:46" ht="21.95" customHeight="1" thickBot="1" x14ac:dyDescent="0.2">
      <c r="A24" s="249"/>
      <c r="B24" s="244"/>
      <c r="C24" s="31">
        <f>Y8</f>
        <v>0</v>
      </c>
      <c r="D24" s="40" t="s">
        <v>34</v>
      </c>
      <c r="E24" s="31">
        <f>W8</f>
        <v>0</v>
      </c>
      <c r="F24" s="244"/>
      <c r="G24" s="244"/>
      <c r="H24" s="31">
        <f>Y12</f>
        <v>7</v>
      </c>
      <c r="I24" s="40" t="s">
        <v>34</v>
      </c>
      <c r="J24" s="31">
        <f>W12</f>
        <v>15</v>
      </c>
      <c r="K24" s="244"/>
      <c r="L24" s="244"/>
      <c r="M24" s="31">
        <f>Y16</f>
        <v>13</v>
      </c>
      <c r="N24" s="40" t="s">
        <v>34</v>
      </c>
      <c r="O24" s="31">
        <f>W16</f>
        <v>15</v>
      </c>
      <c r="P24" s="244"/>
      <c r="Q24" s="244"/>
      <c r="R24" s="31">
        <f>Y20</f>
        <v>15</v>
      </c>
      <c r="S24" s="40" t="s">
        <v>34</v>
      </c>
      <c r="T24" s="31">
        <f>W20</f>
        <v>5</v>
      </c>
      <c r="U24" s="244"/>
      <c r="V24" s="245"/>
      <c r="W24" s="33"/>
      <c r="X24" s="41" t="s">
        <v>34</v>
      </c>
      <c r="Y24" s="33"/>
      <c r="Z24" s="247"/>
      <c r="AC24" s="249"/>
      <c r="AD24" s="250"/>
      <c r="AE24" s="250"/>
      <c r="AF24" s="251"/>
      <c r="AG24" s="250"/>
      <c r="AH24" s="250"/>
      <c r="AI24" s="250"/>
      <c r="AJ24" s="251"/>
      <c r="AK24" s="250"/>
      <c r="AL24" s="250"/>
      <c r="AM24" s="250"/>
      <c r="AN24" s="251"/>
      <c r="AO24" s="250"/>
      <c r="AP24" s="250"/>
      <c r="AQ24" s="250"/>
      <c r="AR24" s="207"/>
      <c r="AS24" s="252"/>
      <c r="AT24" s="35"/>
    </row>
    <row r="25" spans="1:46" ht="24.95" customHeight="1" x14ac:dyDescent="0.2">
      <c r="A25" s="218"/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C25" s="218">
        <f>A25</f>
        <v>0</v>
      </c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</row>
  </sheetData>
  <sheetProtection sheet="1" objects="1" scenarios="1"/>
  <mergeCells count="188">
    <mergeCell ref="A25:Z25"/>
    <mergeCell ref="AC25:AS25"/>
    <mergeCell ref="B22:B24"/>
    <mergeCell ref="F22:F24"/>
    <mergeCell ref="G22:G24"/>
    <mergeCell ref="K22:K24"/>
    <mergeCell ref="L22:L24"/>
    <mergeCell ref="P22:P24"/>
    <mergeCell ref="AN21:AN24"/>
    <mergeCell ref="AO21:AO24"/>
    <mergeCell ref="AP21:AP24"/>
    <mergeCell ref="AQ21:AQ24"/>
    <mergeCell ref="AR21:AR24"/>
    <mergeCell ref="AS21:AS24"/>
    <mergeCell ref="AH21:AH24"/>
    <mergeCell ref="AI21:AI24"/>
    <mergeCell ref="AJ21:AJ24"/>
    <mergeCell ref="AK21:AK24"/>
    <mergeCell ref="AL21:AL24"/>
    <mergeCell ref="AM21:AM24"/>
    <mergeCell ref="A21:A24"/>
    <mergeCell ref="B21:F21"/>
    <mergeCell ref="G21:K21"/>
    <mergeCell ref="L21:P21"/>
    <mergeCell ref="Q22:Q24"/>
    <mergeCell ref="U22:U24"/>
    <mergeCell ref="V22:V24"/>
    <mergeCell ref="Z22:Z24"/>
    <mergeCell ref="Q21:U21"/>
    <mergeCell ref="AO17:AO20"/>
    <mergeCell ref="AP17:AP20"/>
    <mergeCell ref="AQ17:AQ20"/>
    <mergeCell ref="AR17:AR20"/>
    <mergeCell ref="V21:Z21"/>
    <mergeCell ref="AC21:AC24"/>
    <mergeCell ref="AD21:AD24"/>
    <mergeCell ref="AE21:AE24"/>
    <mergeCell ref="AF21:AF24"/>
    <mergeCell ref="AG21:AG24"/>
    <mergeCell ref="AS17:AS20"/>
    <mergeCell ref="B18:B20"/>
    <mergeCell ref="F18:F20"/>
    <mergeCell ref="G18:G20"/>
    <mergeCell ref="K18:K20"/>
    <mergeCell ref="L18:L20"/>
    <mergeCell ref="AI17:AI20"/>
    <mergeCell ref="AJ17:AJ20"/>
    <mergeCell ref="AK17:AK20"/>
    <mergeCell ref="AL17:AL20"/>
    <mergeCell ref="AM17:AM20"/>
    <mergeCell ref="AN17:AN20"/>
    <mergeCell ref="AC17:AC20"/>
    <mergeCell ref="AD17:AD20"/>
    <mergeCell ref="AE17:AE20"/>
    <mergeCell ref="AF17:AF20"/>
    <mergeCell ref="AG17:AG20"/>
    <mergeCell ref="AH17:AH20"/>
    <mergeCell ref="P18:P20"/>
    <mergeCell ref="Q18:Q20"/>
    <mergeCell ref="U18:U20"/>
    <mergeCell ref="V18:V20"/>
    <mergeCell ref="Z18:Z20"/>
    <mergeCell ref="A17:A20"/>
    <mergeCell ref="B17:F17"/>
    <mergeCell ref="G17:K17"/>
    <mergeCell ref="L17:P17"/>
    <mergeCell ref="Q17:U17"/>
    <mergeCell ref="V17:Z17"/>
    <mergeCell ref="B14:B16"/>
    <mergeCell ref="F14:F16"/>
    <mergeCell ref="G14:G16"/>
    <mergeCell ref="K14:K16"/>
    <mergeCell ref="L14:L16"/>
    <mergeCell ref="P14:P16"/>
    <mergeCell ref="A13:A16"/>
    <mergeCell ref="B13:F13"/>
    <mergeCell ref="G13:K13"/>
    <mergeCell ref="V13:Z13"/>
    <mergeCell ref="AN13:AN16"/>
    <mergeCell ref="AO13:AO16"/>
    <mergeCell ref="AP13:AP16"/>
    <mergeCell ref="AQ13:AQ16"/>
    <mergeCell ref="AR13:AR16"/>
    <mergeCell ref="AS13:AS16"/>
    <mergeCell ref="AH13:AH16"/>
    <mergeCell ref="AI13:AI16"/>
    <mergeCell ref="AJ13:AJ16"/>
    <mergeCell ref="AK13:AK16"/>
    <mergeCell ref="AL13:AL16"/>
    <mergeCell ref="AM13:AM16"/>
    <mergeCell ref="AC13:AC16"/>
    <mergeCell ref="AD13:AD16"/>
    <mergeCell ref="AE13:AE16"/>
    <mergeCell ref="AF13:AF16"/>
    <mergeCell ref="AG13:AG16"/>
    <mergeCell ref="P10:P12"/>
    <mergeCell ref="Q10:Q12"/>
    <mergeCell ref="U10:U12"/>
    <mergeCell ref="V10:V12"/>
    <mergeCell ref="Z10:Z12"/>
    <mergeCell ref="L13:P13"/>
    <mergeCell ref="Q13:U13"/>
    <mergeCell ref="Q14:Q16"/>
    <mergeCell ref="U14:U16"/>
    <mergeCell ref="V14:V16"/>
    <mergeCell ref="Z14:Z16"/>
    <mergeCell ref="AO9:AO12"/>
    <mergeCell ref="AP9:AP12"/>
    <mergeCell ref="AQ9:AQ12"/>
    <mergeCell ref="AR9:AR12"/>
    <mergeCell ref="AS9:AS12"/>
    <mergeCell ref="B10:B12"/>
    <mergeCell ref="F10:F12"/>
    <mergeCell ref="G10:G12"/>
    <mergeCell ref="K10:K12"/>
    <mergeCell ref="L10:L12"/>
    <mergeCell ref="AI9:AI12"/>
    <mergeCell ref="AJ9:AJ12"/>
    <mergeCell ref="AK9:AK12"/>
    <mergeCell ref="AL9:AL12"/>
    <mergeCell ref="AM9:AM12"/>
    <mergeCell ref="AN9:AN12"/>
    <mergeCell ref="AC9:AC12"/>
    <mergeCell ref="AD9:AD12"/>
    <mergeCell ref="AE9:AE12"/>
    <mergeCell ref="AF9:AF12"/>
    <mergeCell ref="AG9:AG12"/>
    <mergeCell ref="AH9:AH12"/>
    <mergeCell ref="A9:A12"/>
    <mergeCell ref="B9:F9"/>
    <mergeCell ref="G9:K9"/>
    <mergeCell ref="L9:P9"/>
    <mergeCell ref="Q9:U9"/>
    <mergeCell ref="V9:Z9"/>
    <mergeCell ref="B6:B8"/>
    <mergeCell ref="F6:F8"/>
    <mergeCell ref="G6:G8"/>
    <mergeCell ref="K6:K8"/>
    <mergeCell ref="L6:L8"/>
    <mergeCell ref="P6:P8"/>
    <mergeCell ref="A5:A8"/>
    <mergeCell ref="B5:F5"/>
    <mergeCell ref="G5:K5"/>
    <mergeCell ref="L5:P5"/>
    <mergeCell ref="Q5:U5"/>
    <mergeCell ref="Q6:Q8"/>
    <mergeCell ref="U6:U8"/>
    <mergeCell ref="V5:Z5"/>
    <mergeCell ref="V6:V8"/>
    <mergeCell ref="Z6:Z8"/>
    <mergeCell ref="AN5:AN8"/>
    <mergeCell ref="A1:Z1"/>
    <mergeCell ref="AC1:AS1"/>
    <mergeCell ref="A2:Z2"/>
    <mergeCell ref="AC2:AS2"/>
    <mergeCell ref="A3:A4"/>
    <mergeCell ref="B3:F4"/>
    <mergeCell ref="G3:K4"/>
    <mergeCell ref="L3:P4"/>
    <mergeCell ref="Q3:U4"/>
    <mergeCell ref="V3:Z4"/>
    <mergeCell ref="AR3:AR4"/>
    <mergeCell ref="AS3:AS4"/>
    <mergeCell ref="AK3:AK4"/>
    <mergeCell ref="AL3:AN3"/>
    <mergeCell ref="AO3:AO4"/>
    <mergeCell ref="AP3:AP4"/>
    <mergeCell ref="AO5:AO8"/>
    <mergeCell ref="AP5:AP8"/>
    <mergeCell ref="AQ5:AQ8"/>
    <mergeCell ref="AR5:AR8"/>
    <mergeCell ref="AS5:AS8"/>
    <mergeCell ref="AQ3:AQ4"/>
    <mergeCell ref="AC3:AC4"/>
    <mergeCell ref="AK5:AK8"/>
    <mergeCell ref="AL5:AL8"/>
    <mergeCell ref="AM5:AM8"/>
    <mergeCell ref="AD3:AF3"/>
    <mergeCell ref="AG3:AG4"/>
    <mergeCell ref="AH3:AJ3"/>
    <mergeCell ref="AC5:AC8"/>
    <mergeCell ref="AD5:AD8"/>
    <mergeCell ref="AE5:AE8"/>
    <mergeCell ref="AF5:AF8"/>
    <mergeCell ref="AG5:AG8"/>
    <mergeCell ref="AH5:AH8"/>
    <mergeCell ref="AI5:AI8"/>
    <mergeCell ref="AJ5:AJ8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X29"/>
  <sheetViews>
    <sheetView topLeftCell="A4" zoomScale="70" zoomScaleNormal="70" workbookViewId="0">
      <selection activeCell="AE18" sqref="AE18:AE20"/>
    </sheetView>
  </sheetViews>
  <sheetFormatPr defaultRowHeight="13.5" x14ac:dyDescent="0.15"/>
  <cols>
    <col min="1" max="1" width="15.625" style="14" customWidth="1"/>
    <col min="2" max="32" width="3.875" style="14" customWidth="1"/>
    <col min="33" max="33" width="3.75" style="14" customWidth="1"/>
    <col min="34" max="34" width="15.625" style="14" customWidth="1"/>
    <col min="35" max="36" width="5.625" style="14" customWidth="1"/>
    <col min="37" max="38" width="8.625" style="14" customWidth="1"/>
    <col min="39" max="40" width="5.625" style="14" customWidth="1"/>
    <col min="41" max="42" width="8.625" style="14" customWidth="1"/>
    <col min="43" max="44" width="5.625" style="14" customWidth="1"/>
    <col min="45" max="45" width="9.625" style="14" customWidth="1"/>
    <col min="46" max="48" width="8.625" style="14" customWidth="1"/>
    <col min="49" max="49" width="15.75" style="14" customWidth="1"/>
    <col min="50" max="50" width="9.625" style="14" customWidth="1"/>
    <col min="51" max="16384" width="9" style="14"/>
  </cols>
  <sheetData>
    <row r="1" spans="1:50" ht="24.95" customHeight="1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H1" s="90" t="str">
        <f>A1</f>
        <v>トリム50歳の部</v>
      </c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</row>
    <row r="2" spans="1:50" ht="24.95" customHeight="1" thickBot="1" x14ac:dyDescent="0.25">
      <c r="A2" s="91" t="s">
        <v>106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15"/>
      <c r="AG2" s="15"/>
      <c r="AH2" s="91" t="str">
        <f>A2</f>
        <v>　Ａグループ</v>
      </c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1:50" ht="24.95" customHeight="1" x14ac:dyDescent="0.15">
      <c r="A3" s="92" t="s">
        <v>107</v>
      </c>
      <c r="B3" s="94" t="s">
        <v>108</v>
      </c>
      <c r="C3" s="95"/>
      <c r="D3" s="95"/>
      <c r="E3" s="95"/>
      <c r="F3" s="96"/>
      <c r="G3" s="100" t="s">
        <v>109</v>
      </c>
      <c r="H3" s="95"/>
      <c r="I3" s="95"/>
      <c r="J3" s="95"/>
      <c r="K3" s="96"/>
      <c r="L3" s="100" t="s">
        <v>110</v>
      </c>
      <c r="M3" s="95"/>
      <c r="N3" s="95"/>
      <c r="O3" s="95"/>
      <c r="P3" s="96"/>
      <c r="Q3" s="100" t="s">
        <v>111</v>
      </c>
      <c r="R3" s="95"/>
      <c r="S3" s="95"/>
      <c r="T3" s="95"/>
      <c r="U3" s="96"/>
      <c r="V3" s="100" t="s">
        <v>101</v>
      </c>
      <c r="W3" s="95"/>
      <c r="X3" s="95"/>
      <c r="Y3" s="95"/>
      <c r="Z3" s="96"/>
      <c r="AA3" s="100" t="s">
        <v>112</v>
      </c>
      <c r="AB3" s="95"/>
      <c r="AC3" s="95"/>
      <c r="AD3" s="95"/>
      <c r="AE3" s="113"/>
      <c r="AF3" s="16"/>
      <c r="AG3" s="16"/>
      <c r="AH3" s="115"/>
      <c r="AI3" s="117" t="s">
        <v>12</v>
      </c>
      <c r="AJ3" s="103"/>
      <c r="AK3" s="104"/>
      <c r="AL3" s="105" t="s">
        <v>13</v>
      </c>
      <c r="AM3" s="102" t="s">
        <v>14</v>
      </c>
      <c r="AN3" s="103"/>
      <c r="AO3" s="104"/>
      <c r="AP3" s="105" t="s">
        <v>13</v>
      </c>
      <c r="AQ3" s="102" t="s">
        <v>15</v>
      </c>
      <c r="AR3" s="103"/>
      <c r="AS3" s="104"/>
      <c r="AT3" s="105" t="s">
        <v>16</v>
      </c>
      <c r="AU3" s="107" t="s">
        <v>17</v>
      </c>
      <c r="AV3" s="107" t="s">
        <v>18</v>
      </c>
      <c r="AW3" s="109" t="s">
        <v>19</v>
      </c>
      <c r="AX3" s="111" t="s">
        <v>20</v>
      </c>
    </row>
    <row r="4" spans="1:50" ht="24.95" customHeight="1" thickBot="1" x14ac:dyDescent="0.2">
      <c r="A4" s="93"/>
      <c r="B4" s="97"/>
      <c r="C4" s="98"/>
      <c r="D4" s="98"/>
      <c r="E4" s="98"/>
      <c r="F4" s="99"/>
      <c r="G4" s="101"/>
      <c r="H4" s="98"/>
      <c r="I4" s="98"/>
      <c r="J4" s="98"/>
      <c r="K4" s="99"/>
      <c r="L4" s="101"/>
      <c r="M4" s="98"/>
      <c r="N4" s="98"/>
      <c r="O4" s="98"/>
      <c r="P4" s="99"/>
      <c r="Q4" s="101"/>
      <c r="R4" s="98"/>
      <c r="S4" s="98"/>
      <c r="T4" s="98"/>
      <c r="U4" s="99"/>
      <c r="V4" s="101"/>
      <c r="W4" s="98"/>
      <c r="X4" s="98"/>
      <c r="Y4" s="98"/>
      <c r="Z4" s="99"/>
      <c r="AA4" s="101"/>
      <c r="AB4" s="98"/>
      <c r="AC4" s="98"/>
      <c r="AD4" s="98"/>
      <c r="AE4" s="114"/>
      <c r="AF4" s="16"/>
      <c r="AG4" s="16"/>
      <c r="AH4" s="116"/>
      <c r="AI4" s="17" t="s">
        <v>21</v>
      </c>
      <c r="AJ4" s="18" t="s">
        <v>22</v>
      </c>
      <c r="AK4" s="18" t="s">
        <v>23</v>
      </c>
      <c r="AL4" s="106"/>
      <c r="AM4" s="17" t="s">
        <v>21</v>
      </c>
      <c r="AN4" s="18" t="s">
        <v>22</v>
      </c>
      <c r="AO4" s="18" t="s">
        <v>24</v>
      </c>
      <c r="AP4" s="106"/>
      <c r="AQ4" s="17" t="s">
        <v>21</v>
      </c>
      <c r="AR4" s="18" t="s">
        <v>22</v>
      </c>
      <c r="AS4" s="18" t="s">
        <v>25</v>
      </c>
      <c r="AT4" s="106"/>
      <c r="AU4" s="108"/>
      <c r="AV4" s="108"/>
      <c r="AW4" s="110"/>
      <c r="AX4" s="112"/>
    </row>
    <row r="5" spans="1:50" ht="21.95" customHeight="1" x14ac:dyDescent="0.15">
      <c r="A5" s="118" t="str">
        <f>B3</f>
        <v>虹 A</v>
      </c>
      <c r="B5" s="121"/>
      <c r="C5" s="122"/>
      <c r="D5" s="122"/>
      <c r="E5" s="122"/>
      <c r="F5" s="123"/>
      <c r="G5" s="124">
        <v>10</v>
      </c>
      <c r="H5" s="125"/>
      <c r="I5" s="125"/>
      <c r="J5" s="125"/>
      <c r="K5" s="126"/>
      <c r="L5" s="124">
        <v>7</v>
      </c>
      <c r="M5" s="125"/>
      <c r="N5" s="125"/>
      <c r="O5" s="125"/>
      <c r="P5" s="126"/>
      <c r="Q5" s="127">
        <v>0</v>
      </c>
      <c r="R5" s="128"/>
      <c r="S5" s="128"/>
      <c r="T5" s="128"/>
      <c r="U5" s="129"/>
      <c r="V5" s="124">
        <v>4</v>
      </c>
      <c r="W5" s="125"/>
      <c r="X5" s="125"/>
      <c r="Y5" s="125"/>
      <c r="Z5" s="126"/>
      <c r="AA5" s="124">
        <v>1</v>
      </c>
      <c r="AB5" s="125"/>
      <c r="AC5" s="125"/>
      <c r="AD5" s="125"/>
      <c r="AE5" s="154"/>
      <c r="AF5" s="19"/>
      <c r="AG5" s="19"/>
      <c r="AH5" s="118" t="str">
        <f>A5</f>
        <v>虹 A</v>
      </c>
      <c r="AI5" s="155">
        <f>IF(B6&gt;F6,1,0)+IF(G6&gt;K6,1,0)+IF(L6&gt;P6,1,0)+IF(Q6&gt;U6,1,0)+IF(V6&gt;Z6,1,0)+IF(AA6&gt;AE6,1,0)</f>
        <v>1</v>
      </c>
      <c r="AJ5" s="151">
        <f>IF(F6&gt;B6,1,0)+IF(K6&gt;G6,1,0)+IF(P6&gt;L6,1,0)+IF(U6&gt;Q6,1,0)+IF(Z6&gt;V6,1,0)+IF(AE6&gt;AA6,1,0)</f>
        <v>3</v>
      </c>
      <c r="AK5" s="142">
        <f>SUM(AI5/(AI5+AJ5))</f>
        <v>0.25</v>
      </c>
      <c r="AL5" s="151">
        <f>RANK(AK5,$AK$5:$AK$28,0)</f>
        <v>4</v>
      </c>
      <c r="AM5" s="151">
        <f>SUM(B6+G6+L6+Q6+V6+AA6)</f>
        <v>2</v>
      </c>
      <c r="AN5" s="151">
        <f>SUM(F6+K6+P6+U6+Z6+AE6)</f>
        <v>6</v>
      </c>
      <c r="AO5" s="142">
        <f>SUM(AM5/(AM5+AN5))</f>
        <v>0.25</v>
      </c>
      <c r="AP5" s="151">
        <f>RANK(AO5,$AO$5:$AO$28,0)</f>
        <v>4</v>
      </c>
      <c r="AQ5" s="151">
        <f>SUM(C6+C7+C8+H6+H7+H8+M6+M7+M8+R6+R7+R8+W6+W7+W8+AB6+AB7+AB8)</f>
        <v>76</v>
      </c>
      <c r="AR5" s="151">
        <f>SUM(E6+E7+E8+J6+J7+J8+O6+O7+O8+T6+T7+T8+Y6+Y7+Y8+AD6+AD7+AD8)</f>
        <v>112</v>
      </c>
      <c r="AS5" s="142">
        <f>SUM(AQ5/(AQ5+AR5))</f>
        <v>0.40425531914893614</v>
      </c>
      <c r="AT5" s="151">
        <f>RANK(AS5,$AS$5:$AS$28,0)</f>
        <v>6</v>
      </c>
      <c r="AU5" s="142">
        <f>RANK(AK5,$AK$5:$AK$28,1)+AO5</f>
        <v>2.25</v>
      </c>
      <c r="AV5" s="142">
        <f>RANK(AU5,$AU$5:$AU$28,1)+AS5</f>
        <v>3.4042553191489362</v>
      </c>
      <c r="AW5" s="145" t="str">
        <f>$AH$5</f>
        <v>虹 A</v>
      </c>
      <c r="AX5" s="148">
        <f>RANK(AV5,$AV$5:$AV$28)</f>
        <v>4</v>
      </c>
    </row>
    <row r="6" spans="1:50" ht="21.95" customHeight="1" x14ac:dyDescent="0.15">
      <c r="A6" s="119"/>
      <c r="B6" s="130">
        <f>IF(C6&gt;E6,1,0)+IF(C7&gt;E7,1,0)+IF(C8&gt;E8,1,0)</f>
        <v>0</v>
      </c>
      <c r="C6" s="25"/>
      <c r="D6" s="26" t="s">
        <v>26</v>
      </c>
      <c r="E6" s="25"/>
      <c r="F6" s="133">
        <f>IF(E6&gt;C6,1,0)+IF(E7&gt;C7,1,0)+IF(E8&gt;C8,1,0)</f>
        <v>0</v>
      </c>
      <c r="G6" s="136">
        <f>IF(H6&gt;J6,1,0)+IF(H7&gt;J7,1,0)+IF(H8&gt;J8,1,0)</f>
        <v>2</v>
      </c>
      <c r="H6" s="20">
        <v>15</v>
      </c>
      <c r="I6" s="21" t="s">
        <v>27</v>
      </c>
      <c r="J6" s="20">
        <v>10</v>
      </c>
      <c r="K6" s="136">
        <f>IF(J6&gt;H6,1,0)+IF(J7&gt;H7,1,0)+IF(J8&gt;H8,1,0)</f>
        <v>0</v>
      </c>
      <c r="L6" s="136">
        <f>IF(M6&gt;O6,1,0)+IF(M7&gt;O7,1,0)+IF(M8&gt;O8,1,0)</f>
        <v>0</v>
      </c>
      <c r="M6" s="20">
        <v>9</v>
      </c>
      <c r="N6" s="21" t="s">
        <v>26</v>
      </c>
      <c r="O6" s="20">
        <v>15</v>
      </c>
      <c r="P6" s="136">
        <f>IF(O6&gt;M6,1,0)+IF(O7&gt;M7,1,0)+IF(O8&gt;M8,1,0)</f>
        <v>2</v>
      </c>
      <c r="Q6" s="139">
        <f>IF(R6&gt;T6,1,0)+IF(R7&gt;T7,1,0)+IF(R8&gt;T8,1,0)</f>
        <v>0</v>
      </c>
      <c r="R6" s="29"/>
      <c r="S6" s="30" t="s">
        <v>28</v>
      </c>
      <c r="T6" s="29"/>
      <c r="U6" s="139">
        <f>IF(T6&gt;R6,1,0)+IF(T7&gt;R7,1,0)+IF(T8&gt;R8,1,0)</f>
        <v>0</v>
      </c>
      <c r="V6" s="136">
        <f>IF(W6&gt;Y6,1,0)+IF(W7&gt;Y7,1,0)+IF(W8&gt;Y8,1,0)</f>
        <v>0</v>
      </c>
      <c r="W6" s="20">
        <v>11</v>
      </c>
      <c r="X6" s="21" t="s">
        <v>29</v>
      </c>
      <c r="Y6" s="20">
        <v>15</v>
      </c>
      <c r="Z6" s="136">
        <f>IF(Y6&gt;W6,1,0)+IF(Y7&gt;W7,1,0)+IF(Y8&gt;W8,1,0)</f>
        <v>2</v>
      </c>
      <c r="AA6" s="136">
        <f>IF(AB6&gt;AD6,1,0)+IF(AB7&gt;AD7,1,0)+IF(AB8&gt;AD8,1,0)</f>
        <v>0</v>
      </c>
      <c r="AB6" s="20">
        <v>4</v>
      </c>
      <c r="AC6" s="21" t="s">
        <v>30</v>
      </c>
      <c r="AD6" s="20">
        <v>15</v>
      </c>
      <c r="AE6" s="158">
        <f>IF(AD6&gt;AB6,1,0)+IF(AD7&gt;AB7,1,0)+IF(AD8&gt;AB8,1,0)</f>
        <v>2</v>
      </c>
      <c r="AF6" s="22"/>
      <c r="AG6" s="22"/>
      <c r="AH6" s="119"/>
      <c r="AI6" s="156"/>
      <c r="AJ6" s="152"/>
      <c r="AK6" s="143"/>
      <c r="AL6" s="152"/>
      <c r="AM6" s="152"/>
      <c r="AN6" s="152"/>
      <c r="AO6" s="143"/>
      <c r="AP6" s="152"/>
      <c r="AQ6" s="152"/>
      <c r="AR6" s="152"/>
      <c r="AS6" s="143"/>
      <c r="AT6" s="152"/>
      <c r="AU6" s="143"/>
      <c r="AV6" s="143"/>
      <c r="AW6" s="146"/>
      <c r="AX6" s="149"/>
    </row>
    <row r="7" spans="1:50" ht="21.95" customHeight="1" x14ac:dyDescent="0.15">
      <c r="A7" s="119"/>
      <c r="B7" s="131"/>
      <c r="C7" s="25"/>
      <c r="D7" s="26" t="s">
        <v>30</v>
      </c>
      <c r="E7" s="25"/>
      <c r="F7" s="134"/>
      <c r="G7" s="137"/>
      <c r="H7" s="20">
        <v>15</v>
      </c>
      <c r="I7" s="21" t="s">
        <v>30</v>
      </c>
      <c r="J7" s="20">
        <v>12</v>
      </c>
      <c r="K7" s="137"/>
      <c r="L7" s="137"/>
      <c r="M7" s="20">
        <v>6</v>
      </c>
      <c r="N7" s="21" t="s">
        <v>27</v>
      </c>
      <c r="O7" s="20">
        <v>15</v>
      </c>
      <c r="P7" s="137"/>
      <c r="Q7" s="140"/>
      <c r="R7" s="29"/>
      <c r="S7" s="30" t="s">
        <v>31</v>
      </c>
      <c r="T7" s="29"/>
      <c r="U7" s="140"/>
      <c r="V7" s="137"/>
      <c r="W7" s="20">
        <v>6</v>
      </c>
      <c r="X7" s="21" t="s">
        <v>28</v>
      </c>
      <c r="Y7" s="20">
        <v>15</v>
      </c>
      <c r="Z7" s="137"/>
      <c r="AA7" s="137"/>
      <c r="AB7" s="20">
        <v>10</v>
      </c>
      <c r="AC7" s="21" t="s">
        <v>30</v>
      </c>
      <c r="AD7" s="20">
        <v>15</v>
      </c>
      <c r="AE7" s="159"/>
      <c r="AF7" s="22"/>
      <c r="AG7" s="22"/>
      <c r="AH7" s="119"/>
      <c r="AI7" s="156"/>
      <c r="AJ7" s="152"/>
      <c r="AK7" s="143"/>
      <c r="AL7" s="152"/>
      <c r="AM7" s="152"/>
      <c r="AN7" s="152"/>
      <c r="AO7" s="143"/>
      <c r="AP7" s="152"/>
      <c r="AQ7" s="152"/>
      <c r="AR7" s="152"/>
      <c r="AS7" s="143"/>
      <c r="AT7" s="152"/>
      <c r="AU7" s="143"/>
      <c r="AV7" s="143"/>
      <c r="AW7" s="146"/>
      <c r="AX7" s="149"/>
    </row>
    <row r="8" spans="1:50" ht="21.95" customHeight="1" x14ac:dyDescent="0.15">
      <c r="A8" s="120"/>
      <c r="B8" s="132"/>
      <c r="C8" s="25"/>
      <c r="D8" s="26" t="s">
        <v>30</v>
      </c>
      <c r="E8" s="25"/>
      <c r="F8" s="135"/>
      <c r="G8" s="138"/>
      <c r="H8" s="20"/>
      <c r="I8" s="21" t="s">
        <v>30</v>
      </c>
      <c r="J8" s="20"/>
      <c r="K8" s="138"/>
      <c r="L8" s="138"/>
      <c r="M8" s="20"/>
      <c r="N8" s="21" t="s">
        <v>30</v>
      </c>
      <c r="O8" s="20"/>
      <c r="P8" s="138"/>
      <c r="Q8" s="141"/>
      <c r="R8" s="29"/>
      <c r="S8" s="30" t="s">
        <v>30</v>
      </c>
      <c r="T8" s="29"/>
      <c r="U8" s="141"/>
      <c r="V8" s="138"/>
      <c r="W8" s="20"/>
      <c r="X8" s="21" t="s">
        <v>32</v>
      </c>
      <c r="Y8" s="20"/>
      <c r="Z8" s="138"/>
      <c r="AA8" s="138"/>
      <c r="AB8" s="20"/>
      <c r="AC8" s="21" t="s">
        <v>33</v>
      </c>
      <c r="AD8" s="20"/>
      <c r="AE8" s="160"/>
      <c r="AF8" s="22"/>
      <c r="AG8" s="22"/>
      <c r="AH8" s="120"/>
      <c r="AI8" s="157"/>
      <c r="AJ8" s="153"/>
      <c r="AK8" s="144"/>
      <c r="AL8" s="153"/>
      <c r="AM8" s="153"/>
      <c r="AN8" s="153"/>
      <c r="AO8" s="144"/>
      <c r="AP8" s="153"/>
      <c r="AQ8" s="153"/>
      <c r="AR8" s="153"/>
      <c r="AS8" s="144"/>
      <c r="AT8" s="153"/>
      <c r="AU8" s="144"/>
      <c r="AV8" s="144"/>
      <c r="AW8" s="147"/>
      <c r="AX8" s="150"/>
    </row>
    <row r="9" spans="1:50" ht="21.95" customHeight="1" x14ac:dyDescent="0.15">
      <c r="A9" s="161" t="str">
        <f>G3</f>
        <v>小清水ミックスＱ</v>
      </c>
      <c r="B9" s="162">
        <f>G5</f>
        <v>10</v>
      </c>
      <c r="C9" s="163"/>
      <c r="D9" s="163"/>
      <c r="E9" s="163"/>
      <c r="F9" s="164"/>
      <c r="G9" s="165"/>
      <c r="H9" s="166"/>
      <c r="I9" s="166"/>
      <c r="J9" s="166"/>
      <c r="K9" s="167"/>
      <c r="L9" s="168">
        <v>0</v>
      </c>
      <c r="M9" s="169"/>
      <c r="N9" s="169"/>
      <c r="O9" s="169"/>
      <c r="P9" s="170"/>
      <c r="Q9" s="171">
        <v>6</v>
      </c>
      <c r="R9" s="172"/>
      <c r="S9" s="172"/>
      <c r="T9" s="172"/>
      <c r="U9" s="173"/>
      <c r="V9" s="171">
        <v>2</v>
      </c>
      <c r="W9" s="172"/>
      <c r="X9" s="172"/>
      <c r="Y9" s="172"/>
      <c r="Z9" s="173"/>
      <c r="AA9" s="171">
        <v>8</v>
      </c>
      <c r="AB9" s="172"/>
      <c r="AC9" s="172"/>
      <c r="AD9" s="172"/>
      <c r="AE9" s="184"/>
      <c r="AF9" s="19"/>
      <c r="AG9" s="19"/>
      <c r="AH9" s="161" t="str">
        <f>A9</f>
        <v>小清水ミックスＱ</v>
      </c>
      <c r="AI9" s="185">
        <f>IF(B10&gt;F10,1,0)+IF(G10&gt;K10,1,0)+IF(L10&gt;P10,1,0)+IF(Q10&gt;U10,1,0)+IF(V10&gt;Z10,1,0)+IF(AA10&gt;AE10,1,0)</f>
        <v>1</v>
      </c>
      <c r="AJ9" s="183">
        <f>IF(F10&gt;B10,1,0)+IF(K10&gt;G10,1,0)+IF(P10&gt;L10,1,0)+IF(U10&gt;Q10,1,0)+IF(Z10&gt;V10,1,0)+IF(AE10&gt;AA10,1,0)</f>
        <v>3</v>
      </c>
      <c r="AK9" s="180">
        <f>SUM(AI9/(AI9+AJ9))</f>
        <v>0.25</v>
      </c>
      <c r="AL9" s="183">
        <f>RANK(AK9,$AK$5:$AK$28,0)</f>
        <v>4</v>
      </c>
      <c r="AM9" s="183">
        <f>SUM(B10+G10+L10+Q10+V10+AA10)</f>
        <v>2</v>
      </c>
      <c r="AN9" s="183">
        <f>SUM(F10+K10+P10+U10+Z10+AE10)</f>
        <v>7</v>
      </c>
      <c r="AO9" s="180">
        <f>SUM(AM9/(AM9+AN9))</f>
        <v>0.22222222222222221</v>
      </c>
      <c r="AP9" s="183">
        <f>RANK(AO9,$AO$5:$AO$28,0)</f>
        <v>5</v>
      </c>
      <c r="AQ9" s="183">
        <f>SUM(C10+C11+C12+H10+H11+H12+M10+M11+M12+R10+R11+R12+W10+W11+W12+AB10+AB11+AB12)</f>
        <v>97</v>
      </c>
      <c r="AR9" s="183">
        <f>SUM(E10+E11+E12+J10+J11+J12+O10+O11+O12+T10+T11+T12+Y10+Y11+Y12+AD10+AD11+AD12)</f>
        <v>128</v>
      </c>
      <c r="AS9" s="180">
        <f>SUM(AQ9/(AQ9+AR9))</f>
        <v>0.43111111111111111</v>
      </c>
      <c r="AT9" s="183">
        <f>RANK(AS9,$AS$5:$AS$28,0)</f>
        <v>4</v>
      </c>
      <c r="AU9" s="180">
        <f>RANK(AK9,$AK$5:$AK$28,1)+AO9</f>
        <v>2.2222222222222223</v>
      </c>
      <c r="AV9" s="180">
        <f>RANK(AU9,$AU$5:$AU$28,1)+AS9</f>
        <v>2.431111111111111</v>
      </c>
      <c r="AW9" s="181" t="str">
        <f>$AH$9</f>
        <v>小清水ミックスＱ</v>
      </c>
      <c r="AX9" s="182">
        <f>RANK(AV9,$AV$5:$AV$28)</f>
        <v>5</v>
      </c>
    </row>
    <row r="10" spans="1:50" ht="21.95" customHeight="1" x14ac:dyDescent="0.15">
      <c r="A10" s="119"/>
      <c r="B10" s="174">
        <f>IF(C10&gt;E10,1,0)+IF(C11&gt;E11,1,0)+IF(C12&gt;E12,1,0)</f>
        <v>0</v>
      </c>
      <c r="C10" s="27">
        <f>J6</f>
        <v>10</v>
      </c>
      <c r="D10" s="28" t="s">
        <v>34</v>
      </c>
      <c r="E10" s="27">
        <f>H6</f>
        <v>15</v>
      </c>
      <c r="F10" s="177">
        <f>IF(E10&gt;C10,1,0)+IF(E11&gt;C11,1,0)+IF(E12&gt;C12,1,0)</f>
        <v>2</v>
      </c>
      <c r="G10" s="133">
        <f>IF(H10&gt;J10,1,0)+IF(H11&gt;J11,1,0)+IF(H12&gt;J12,1,0)</f>
        <v>0</v>
      </c>
      <c r="H10" s="25"/>
      <c r="I10" s="26" t="s">
        <v>34</v>
      </c>
      <c r="J10" s="25"/>
      <c r="K10" s="133">
        <f>IF(J10&gt;H10,1,0)+IF(J11&gt;H11,1,0)+IF(J12&gt;H12,1,0)</f>
        <v>0</v>
      </c>
      <c r="L10" s="139">
        <f>IF(M10&gt;O10,1,0)+IF(M11&gt;O11,1,0)+IF(M12&gt;O12,1,0)</f>
        <v>0</v>
      </c>
      <c r="M10" s="29"/>
      <c r="N10" s="30" t="s">
        <v>34</v>
      </c>
      <c r="O10" s="29"/>
      <c r="P10" s="139">
        <f>IF(O10&gt;M10,1,0)+IF(O11&gt;M11,1,0)+IF(O12&gt;M12,1,0)</f>
        <v>0</v>
      </c>
      <c r="Q10" s="136">
        <f>IF(R10&gt;T10,1,0)+IF(R11&gt;T11,1,0)+IF(R12&gt;T12,1,0)</f>
        <v>2</v>
      </c>
      <c r="R10" s="20">
        <v>9</v>
      </c>
      <c r="S10" s="21" t="s">
        <v>34</v>
      </c>
      <c r="T10" s="20">
        <v>15</v>
      </c>
      <c r="U10" s="136">
        <f>IF(T10&gt;R10,1,0)+IF(T11&gt;R11,1,0)+IF(T12&gt;R12,1,0)</f>
        <v>1</v>
      </c>
      <c r="V10" s="136">
        <f>IF(W10&gt;Y10,1,0)+IF(W11&gt;Y11,1,0)+IF(W12&gt;Y12,1,0)</f>
        <v>0</v>
      </c>
      <c r="W10" s="20">
        <v>3</v>
      </c>
      <c r="X10" s="21" t="s">
        <v>34</v>
      </c>
      <c r="Y10" s="20">
        <v>15</v>
      </c>
      <c r="Z10" s="136">
        <f>IF(Y10&gt;W10,1,0)+IF(Y11&gt;W11,1,0)+IF(Y12&gt;W12,1,0)</f>
        <v>2</v>
      </c>
      <c r="AA10" s="136">
        <f>IF(AB10&gt;AD10,1,0)+IF(AB11&gt;AD11,1,0)+IF(AB12&gt;AD12,1,0)</f>
        <v>0</v>
      </c>
      <c r="AB10" s="20">
        <v>11</v>
      </c>
      <c r="AC10" s="21" t="s">
        <v>34</v>
      </c>
      <c r="AD10" s="20">
        <v>15</v>
      </c>
      <c r="AE10" s="158">
        <f>IF(AD10&gt;AB10,1,0)+IF(AD11&gt;AB11,1,0)+IF(AD12&gt;AB12,1,0)</f>
        <v>2</v>
      </c>
      <c r="AF10" s="22"/>
      <c r="AG10" s="22"/>
      <c r="AH10" s="119"/>
      <c r="AI10" s="156"/>
      <c r="AJ10" s="152"/>
      <c r="AK10" s="143"/>
      <c r="AL10" s="152"/>
      <c r="AM10" s="152"/>
      <c r="AN10" s="152"/>
      <c r="AO10" s="143"/>
      <c r="AP10" s="152"/>
      <c r="AQ10" s="152"/>
      <c r="AR10" s="152"/>
      <c r="AS10" s="143"/>
      <c r="AT10" s="152"/>
      <c r="AU10" s="143"/>
      <c r="AV10" s="143"/>
      <c r="AW10" s="146"/>
      <c r="AX10" s="149"/>
    </row>
    <row r="11" spans="1:50" ht="21.95" customHeight="1" x14ac:dyDescent="0.15">
      <c r="A11" s="119"/>
      <c r="B11" s="175"/>
      <c r="C11" s="27">
        <f>J7</f>
        <v>12</v>
      </c>
      <c r="D11" s="28" t="s">
        <v>34</v>
      </c>
      <c r="E11" s="27">
        <f>H7</f>
        <v>15</v>
      </c>
      <c r="F11" s="178"/>
      <c r="G11" s="134"/>
      <c r="H11" s="25"/>
      <c r="I11" s="26" t="s">
        <v>34</v>
      </c>
      <c r="J11" s="25"/>
      <c r="K11" s="134"/>
      <c r="L11" s="140"/>
      <c r="M11" s="29"/>
      <c r="N11" s="30" t="s">
        <v>34</v>
      </c>
      <c r="O11" s="29"/>
      <c r="P11" s="140"/>
      <c r="Q11" s="137"/>
      <c r="R11" s="20">
        <v>15</v>
      </c>
      <c r="S11" s="21" t="s">
        <v>34</v>
      </c>
      <c r="T11" s="20">
        <v>10</v>
      </c>
      <c r="U11" s="137"/>
      <c r="V11" s="137"/>
      <c r="W11" s="20">
        <v>9</v>
      </c>
      <c r="X11" s="21" t="s">
        <v>34</v>
      </c>
      <c r="Y11" s="20">
        <v>15</v>
      </c>
      <c r="Z11" s="137"/>
      <c r="AA11" s="137"/>
      <c r="AB11" s="20">
        <v>13</v>
      </c>
      <c r="AC11" s="21" t="s">
        <v>34</v>
      </c>
      <c r="AD11" s="20">
        <v>15</v>
      </c>
      <c r="AE11" s="159"/>
      <c r="AF11" s="22"/>
      <c r="AG11" s="22"/>
      <c r="AH11" s="119"/>
      <c r="AI11" s="156"/>
      <c r="AJ11" s="152"/>
      <c r="AK11" s="143"/>
      <c r="AL11" s="152"/>
      <c r="AM11" s="152"/>
      <c r="AN11" s="152"/>
      <c r="AO11" s="143"/>
      <c r="AP11" s="152"/>
      <c r="AQ11" s="152"/>
      <c r="AR11" s="152"/>
      <c r="AS11" s="143"/>
      <c r="AT11" s="152"/>
      <c r="AU11" s="143"/>
      <c r="AV11" s="143"/>
      <c r="AW11" s="146"/>
      <c r="AX11" s="149"/>
    </row>
    <row r="12" spans="1:50" ht="21.95" customHeight="1" x14ac:dyDescent="0.15">
      <c r="A12" s="120"/>
      <c r="B12" s="176"/>
      <c r="C12" s="27">
        <f>J8</f>
        <v>0</v>
      </c>
      <c r="D12" s="28" t="s">
        <v>34</v>
      </c>
      <c r="E12" s="27">
        <f>H8</f>
        <v>0</v>
      </c>
      <c r="F12" s="179"/>
      <c r="G12" s="135"/>
      <c r="H12" s="25"/>
      <c r="I12" s="26" t="s">
        <v>34</v>
      </c>
      <c r="J12" s="25"/>
      <c r="K12" s="135"/>
      <c r="L12" s="141"/>
      <c r="M12" s="29"/>
      <c r="N12" s="30" t="s">
        <v>34</v>
      </c>
      <c r="O12" s="29"/>
      <c r="P12" s="141"/>
      <c r="Q12" s="138"/>
      <c r="R12" s="20">
        <v>15</v>
      </c>
      <c r="S12" s="21" t="s">
        <v>34</v>
      </c>
      <c r="T12" s="20">
        <v>13</v>
      </c>
      <c r="U12" s="138"/>
      <c r="V12" s="138"/>
      <c r="W12" s="20"/>
      <c r="X12" s="21" t="s">
        <v>34</v>
      </c>
      <c r="Y12" s="20"/>
      <c r="Z12" s="138"/>
      <c r="AA12" s="138"/>
      <c r="AB12" s="20"/>
      <c r="AC12" s="21" t="s">
        <v>34</v>
      </c>
      <c r="AD12" s="20"/>
      <c r="AE12" s="160"/>
      <c r="AF12" s="22"/>
      <c r="AG12" s="22"/>
      <c r="AH12" s="120"/>
      <c r="AI12" s="157"/>
      <c r="AJ12" s="153"/>
      <c r="AK12" s="144"/>
      <c r="AL12" s="153"/>
      <c r="AM12" s="153"/>
      <c r="AN12" s="153"/>
      <c r="AO12" s="144"/>
      <c r="AP12" s="153"/>
      <c r="AQ12" s="153"/>
      <c r="AR12" s="153"/>
      <c r="AS12" s="144"/>
      <c r="AT12" s="153"/>
      <c r="AU12" s="144"/>
      <c r="AV12" s="144"/>
      <c r="AW12" s="147"/>
      <c r="AX12" s="150"/>
    </row>
    <row r="13" spans="1:50" ht="21.95" customHeight="1" x14ac:dyDescent="0.15">
      <c r="A13" s="161" t="str">
        <f>L3</f>
        <v>サンライズ B</v>
      </c>
      <c r="B13" s="162">
        <f>L5</f>
        <v>7</v>
      </c>
      <c r="C13" s="163"/>
      <c r="D13" s="163"/>
      <c r="E13" s="163"/>
      <c r="F13" s="164"/>
      <c r="G13" s="186">
        <f>L9</f>
        <v>0</v>
      </c>
      <c r="H13" s="163"/>
      <c r="I13" s="163"/>
      <c r="J13" s="163"/>
      <c r="K13" s="164"/>
      <c r="L13" s="165"/>
      <c r="M13" s="166"/>
      <c r="N13" s="166"/>
      <c r="O13" s="166"/>
      <c r="P13" s="167"/>
      <c r="Q13" s="171">
        <v>3</v>
      </c>
      <c r="R13" s="172"/>
      <c r="S13" s="172"/>
      <c r="T13" s="172"/>
      <c r="U13" s="173"/>
      <c r="V13" s="171">
        <v>11</v>
      </c>
      <c r="W13" s="172"/>
      <c r="X13" s="172"/>
      <c r="Y13" s="172"/>
      <c r="Z13" s="173"/>
      <c r="AA13" s="171">
        <v>5</v>
      </c>
      <c r="AB13" s="172"/>
      <c r="AC13" s="172"/>
      <c r="AD13" s="172"/>
      <c r="AE13" s="184"/>
      <c r="AF13" s="19"/>
      <c r="AG13" s="19"/>
      <c r="AH13" s="161" t="str">
        <f>A13</f>
        <v>サンライズ B</v>
      </c>
      <c r="AI13" s="185">
        <f>IF(B14&gt;F14,1,0)+IF(G14&gt;K14,1,0)+IF(L14&gt;P14,1,0)+IF(Q14&gt;U14,1,0)+IF(V14&gt;Z14,1,0)+IF(AA14&gt;AE14,1,0)</f>
        <v>2</v>
      </c>
      <c r="AJ13" s="183">
        <f>IF(F14&gt;B14,1,0)+IF(K14&gt;G14,1,0)+IF(P14&gt;L14,1,0)+IF(U14&gt;Q14,1,0)+IF(Z14&gt;V14,1,0)+IF(AE14&gt;AA14,1,0)</f>
        <v>2</v>
      </c>
      <c r="AK13" s="180">
        <f>SUM(AI13/(AI13+AJ13))</f>
        <v>0.5</v>
      </c>
      <c r="AL13" s="183">
        <f>RANK(AK13,$AK$5:$AK$28,0)</f>
        <v>3</v>
      </c>
      <c r="AM13" s="183">
        <f>SUM(B14+G14+L14+Q14+V14+AA14)</f>
        <v>5</v>
      </c>
      <c r="AN13" s="183">
        <f>SUM(F14+K14+P14+U14+Z14+AE14)</f>
        <v>4</v>
      </c>
      <c r="AO13" s="180">
        <f>SUM(AM13/(AM13+AN13))</f>
        <v>0.55555555555555558</v>
      </c>
      <c r="AP13" s="183">
        <f>RANK(AO13,$AO$5:$AO$28,0)</f>
        <v>3</v>
      </c>
      <c r="AQ13" s="183">
        <f>SUM(C14+C15+C16+H14+H15+H16+M14+M15+M16+R14+R15+R16+W14+W15+W16+AB14+AB15+AB16)</f>
        <v>106</v>
      </c>
      <c r="AR13" s="183">
        <f>SUM(E14+E15+E16+J14+J15+J16+O14+O15+O16+T14+T15+T16+Y14+Y15+Y16+AD14+AD15+AD16)</f>
        <v>108</v>
      </c>
      <c r="AS13" s="180">
        <f>SUM(AQ13/(AQ13+AR13))</f>
        <v>0.49532710280373832</v>
      </c>
      <c r="AT13" s="183">
        <f>RANK(AS13,$AS$5:$AS$28,0)</f>
        <v>3</v>
      </c>
      <c r="AU13" s="180">
        <f>RANK(AK13,$AK$5:$AK$28,1)+AO13</f>
        <v>4.5555555555555554</v>
      </c>
      <c r="AV13" s="180">
        <f>RANK(AU13,$AU$5:$AU$28,1)+AS13</f>
        <v>4.4953271028037385</v>
      </c>
      <c r="AW13" s="181" t="str">
        <f>$AH$13</f>
        <v>サンライズ B</v>
      </c>
      <c r="AX13" s="182">
        <f>RANK(AV13,$AV$5:$AV$28)</f>
        <v>3</v>
      </c>
    </row>
    <row r="14" spans="1:50" ht="21.75" customHeight="1" x14ac:dyDescent="0.15">
      <c r="A14" s="119"/>
      <c r="B14" s="174">
        <f>IF(C14&gt;E14,1,0)+IF(C15&gt;E15,1,0)+IF(C16&gt;E16,1,0)</f>
        <v>2</v>
      </c>
      <c r="C14" s="27">
        <f>O6</f>
        <v>15</v>
      </c>
      <c r="D14" s="28" t="s">
        <v>34</v>
      </c>
      <c r="E14" s="27">
        <f>M6</f>
        <v>9</v>
      </c>
      <c r="F14" s="177">
        <f>IF(E14&gt;C14,1,0)+IF(E15&gt;C15,1,0)+IF(E16&gt;C16,1,0)</f>
        <v>0</v>
      </c>
      <c r="G14" s="177">
        <f>IF(H14&gt;J14,1,0)+IF(H15&gt;J15,1,0)+IF(H16&gt;J16,1,0)</f>
        <v>0</v>
      </c>
      <c r="H14" s="27">
        <f>O10</f>
        <v>0</v>
      </c>
      <c r="I14" s="28" t="s">
        <v>34</v>
      </c>
      <c r="J14" s="27">
        <f>M10</f>
        <v>0</v>
      </c>
      <c r="K14" s="177">
        <f>IF(J14&gt;H14,1,0)+IF(J15&gt;H15,1,0)+IF(J16&gt;H16,1,0)</f>
        <v>0</v>
      </c>
      <c r="L14" s="133">
        <f>IF(M14&gt;O14,1,0)+IF(M15&gt;O15,1,0)+IF(M16&gt;O16,1,0)</f>
        <v>0</v>
      </c>
      <c r="M14" s="25"/>
      <c r="N14" s="26" t="s">
        <v>34</v>
      </c>
      <c r="O14" s="25"/>
      <c r="P14" s="133">
        <f>IF(O14&gt;M14,1,0)+IF(O15&gt;M15,1,0)+IF(O16&gt;M16,1,0)</f>
        <v>0</v>
      </c>
      <c r="Q14" s="136">
        <f>IF(R14&gt;T14,1,0)+IF(R15&gt;T15,1,0)+IF(R16&gt;T16,1,0)</f>
        <v>2</v>
      </c>
      <c r="R14" s="20">
        <v>15</v>
      </c>
      <c r="S14" s="21" t="s">
        <v>34</v>
      </c>
      <c r="T14" s="20">
        <v>10</v>
      </c>
      <c r="U14" s="136">
        <f>IF(T14&gt;R14,1,0)+IF(T15&gt;R15,1,0)+IF(T16&gt;R16,1,0)</f>
        <v>0</v>
      </c>
      <c r="V14" s="136">
        <f>IF(W14&gt;Y14,1,0)+IF(W15&gt;Y15,1,0)+IF(W16&gt;Y16,1,0)</f>
        <v>0</v>
      </c>
      <c r="W14" s="20">
        <v>8</v>
      </c>
      <c r="X14" s="21" t="s">
        <v>34</v>
      </c>
      <c r="Y14" s="20">
        <v>15</v>
      </c>
      <c r="Z14" s="136">
        <f>IF(Y14&gt;W14,1,0)+IF(Y15&gt;W15,1,0)+IF(Y16&gt;W16,1,0)</f>
        <v>2</v>
      </c>
      <c r="AA14" s="136">
        <f>IF(AB14&gt;AD14,1,0)+IF(AB15&gt;AD15,1,0)+IF(AB16&gt;AD16,1,0)</f>
        <v>1</v>
      </c>
      <c r="AB14" s="20">
        <v>15</v>
      </c>
      <c r="AC14" s="21" t="s">
        <v>34</v>
      </c>
      <c r="AD14" s="20">
        <v>9</v>
      </c>
      <c r="AE14" s="158">
        <f>IF(AD14&gt;AB14,1,0)+IF(AD15&gt;AB15,1,0)+IF(AD16&gt;AB16,1,0)</f>
        <v>2</v>
      </c>
      <c r="AF14" s="22"/>
      <c r="AG14" s="22"/>
      <c r="AH14" s="119"/>
      <c r="AI14" s="156"/>
      <c r="AJ14" s="152"/>
      <c r="AK14" s="143"/>
      <c r="AL14" s="152"/>
      <c r="AM14" s="152"/>
      <c r="AN14" s="152"/>
      <c r="AO14" s="143"/>
      <c r="AP14" s="152"/>
      <c r="AQ14" s="152"/>
      <c r="AR14" s="152"/>
      <c r="AS14" s="143"/>
      <c r="AT14" s="152"/>
      <c r="AU14" s="143"/>
      <c r="AV14" s="143"/>
      <c r="AW14" s="146"/>
      <c r="AX14" s="149"/>
    </row>
    <row r="15" spans="1:50" ht="21.95" customHeight="1" x14ac:dyDescent="0.15">
      <c r="A15" s="119"/>
      <c r="B15" s="175"/>
      <c r="C15" s="27">
        <f>O7</f>
        <v>15</v>
      </c>
      <c r="D15" s="28" t="s">
        <v>34</v>
      </c>
      <c r="E15" s="27">
        <f>M7</f>
        <v>6</v>
      </c>
      <c r="F15" s="178"/>
      <c r="G15" s="178"/>
      <c r="H15" s="27">
        <f>O11</f>
        <v>0</v>
      </c>
      <c r="I15" s="28" t="s">
        <v>34</v>
      </c>
      <c r="J15" s="27">
        <f>M11</f>
        <v>0</v>
      </c>
      <c r="K15" s="178"/>
      <c r="L15" s="134"/>
      <c r="M15" s="25"/>
      <c r="N15" s="26" t="s">
        <v>34</v>
      </c>
      <c r="O15" s="25"/>
      <c r="P15" s="134"/>
      <c r="Q15" s="137"/>
      <c r="R15" s="20">
        <v>16</v>
      </c>
      <c r="S15" s="21" t="s">
        <v>34</v>
      </c>
      <c r="T15" s="20">
        <v>14</v>
      </c>
      <c r="U15" s="137"/>
      <c r="V15" s="137"/>
      <c r="W15" s="20">
        <v>8</v>
      </c>
      <c r="X15" s="21" t="s">
        <v>34</v>
      </c>
      <c r="Y15" s="20">
        <v>15</v>
      </c>
      <c r="Z15" s="137"/>
      <c r="AA15" s="137"/>
      <c r="AB15" s="20">
        <v>2</v>
      </c>
      <c r="AC15" s="21" t="s">
        <v>34</v>
      </c>
      <c r="AD15" s="20">
        <v>15</v>
      </c>
      <c r="AE15" s="159"/>
      <c r="AF15" s="22"/>
      <c r="AG15" s="22"/>
      <c r="AH15" s="119"/>
      <c r="AI15" s="156"/>
      <c r="AJ15" s="152"/>
      <c r="AK15" s="143"/>
      <c r="AL15" s="152"/>
      <c r="AM15" s="152"/>
      <c r="AN15" s="152"/>
      <c r="AO15" s="143"/>
      <c r="AP15" s="152"/>
      <c r="AQ15" s="152"/>
      <c r="AR15" s="152"/>
      <c r="AS15" s="143"/>
      <c r="AT15" s="152"/>
      <c r="AU15" s="143"/>
      <c r="AV15" s="143"/>
      <c r="AW15" s="146"/>
      <c r="AX15" s="149"/>
    </row>
    <row r="16" spans="1:50" ht="21.95" customHeight="1" x14ac:dyDescent="0.15">
      <c r="A16" s="120"/>
      <c r="B16" s="176"/>
      <c r="C16" s="27">
        <f>O8</f>
        <v>0</v>
      </c>
      <c r="D16" s="28" t="s">
        <v>34</v>
      </c>
      <c r="E16" s="27">
        <f>M8</f>
        <v>0</v>
      </c>
      <c r="F16" s="179"/>
      <c r="G16" s="179"/>
      <c r="H16" s="27">
        <f>O12</f>
        <v>0</v>
      </c>
      <c r="I16" s="28" t="s">
        <v>34</v>
      </c>
      <c r="J16" s="27">
        <f>M12</f>
        <v>0</v>
      </c>
      <c r="K16" s="179"/>
      <c r="L16" s="135"/>
      <c r="M16" s="25"/>
      <c r="N16" s="26" t="s">
        <v>34</v>
      </c>
      <c r="O16" s="25"/>
      <c r="P16" s="135"/>
      <c r="Q16" s="138"/>
      <c r="R16" s="20"/>
      <c r="S16" s="21" t="s">
        <v>34</v>
      </c>
      <c r="T16" s="20"/>
      <c r="U16" s="138"/>
      <c r="V16" s="138"/>
      <c r="W16" s="20"/>
      <c r="X16" s="21" t="s">
        <v>34</v>
      </c>
      <c r="Y16" s="20"/>
      <c r="Z16" s="138"/>
      <c r="AA16" s="138"/>
      <c r="AB16" s="20">
        <v>12</v>
      </c>
      <c r="AC16" s="21" t="s">
        <v>34</v>
      </c>
      <c r="AD16" s="20">
        <v>15</v>
      </c>
      <c r="AE16" s="160"/>
      <c r="AF16" s="22"/>
      <c r="AG16" s="22"/>
      <c r="AH16" s="120"/>
      <c r="AI16" s="157"/>
      <c r="AJ16" s="153"/>
      <c r="AK16" s="144"/>
      <c r="AL16" s="153"/>
      <c r="AM16" s="153"/>
      <c r="AN16" s="153"/>
      <c r="AO16" s="144"/>
      <c r="AP16" s="153"/>
      <c r="AQ16" s="153"/>
      <c r="AR16" s="153"/>
      <c r="AS16" s="144"/>
      <c r="AT16" s="153"/>
      <c r="AU16" s="144"/>
      <c r="AV16" s="144"/>
      <c r="AW16" s="147"/>
      <c r="AX16" s="150"/>
    </row>
    <row r="17" spans="1:50" ht="21.95" customHeight="1" x14ac:dyDescent="0.15">
      <c r="A17" s="161" t="str">
        <f>Q3</f>
        <v>ビギナーズ（Ｎ）</v>
      </c>
      <c r="B17" s="187">
        <f>Q5</f>
        <v>0</v>
      </c>
      <c r="C17" s="188"/>
      <c r="D17" s="188"/>
      <c r="E17" s="188"/>
      <c r="F17" s="189"/>
      <c r="G17" s="186">
        <f>Q9</f>
        <v>6</v>
      </c>
      <c r="H17" s="163"/>
      <c r="I17" s="163"/>
      <c r="J17" s="163"/>
      <c r="K17" s="164"/>
      <c r="L17" s="186">
        <f>Q13</f>
        <v>3</v>
      </c>
      <c r="M17" s="163"/>
      <c r="N17" s="163"/>
      <c r="O17" s="163"/>
      <c r="P17" s="164"/>
      <c r="Q17" s="165"/>
      <c r="R17" s="166"/>
      <c r="S17" s="166"/>
      <c r="T17" s="166"/>
      <c r="U17" s="167"/>
      <c r="V17" s="171">
        <v>9</v>
      </c>
      <c r="W17" s="172"/>
      <c r="X17" s="172"/>
      <c r="Y17" s="172"/>
      <c r="Z17" s="173"/>
      <c r="AA17" s="171">
        <v>12</v>
      </c>
      <c r="AB17" s="172"/>
      <c r="AC17" s="172"/>
      <c r="AD17" s="172"/>
      <c r="AE17" s="184"/>
      <c r="AF17" s="19"/>
      <c r="AG17" s="19"/>
      <c r="AH17" s="161" t="str">
        <f>A17</f>
        <v>ビギナーズ（Ｎ）</v>
      </c>
      <c r="AI17" s="185">
        <f>IF(B18&gt;F18,1,0)+IF(G18&gt;K18,1,0)+IF(L18&gt;P18,1,0)+IF(Q18&gt;U18,1,0)+IF(V18&gt;Z18,1,0)+IF(AA18&gt;AE18,1,0)</f>
        <v>0</v>
      </c>
      <c r="AJ17" s="183">
        <f>IF(F18&gt;B18,1,0)+IF(K18&gt;G18,1,0)+IF(P18&gt;L18,1,0)+IF(U18&gt;Q18,1,0)+IF(Z18&gt;V18,1,0)+IF(AE18&gt;AA18,1,0)</f>
        <v>4</v>
      </c>
      <c r="AK17" s="180">
        <f>SUM(AI17/(AI17+AJ17))</f>
        <v>0</v>
      </c>
      <c r="AL17" s="183">
        <f>RANK(AK17,$AK$5:$AK$28,0)</f>
        <v>6</v>
      </c>
      <c r="AM17" s="183">
        <f>SUM(B18+G18+L18+Q18+V18+AA18)</f>
        <v>1</v>
      </c>
      <c r="AN17" s="183">
        <f>SUM(F18+K18+P18+U18+Z18+AE18)</f>
        <v>8</v>
      </c>
      <c r="AO17" s="180">
        <f>SUM(AM17/(AM17+AN17))</f>
        <v>0.1111111111111111</v>
      </c>
      <c r="AP17" s="183">
        <f>RANK(AO17,$AO$5:$AO$28,0)</f>
        <v>6</v>
      </c>
      <c r="AQ17" s="183">
        <f>SUM(C18+C19+C20+H18+H19+H20+M18+M19+M20+R18+R19+R20+W18+W19+W20+AB18+AB19+AB20)</f>
        <v>92</v>
      </c>
      <c r="AR17" s="183">
        <f>SUM(E18+E19+E20+J18+J19+J20+O18+O19+O20+T18+T19+T20+Y18+Y19+Y20+AD18+AD19+AD20)</f>
        <v>130</v>
      </c>
      <c r="AS17" s="180">
        <f>SUM(AQ17/(AQ17+AR17))</f>
        <v>0.4144144144144144</v>
      </c>
      <c r="AT17" s="183">
        <f>RANK(AS17,$AS$5:$AS$28,0)</f>
        <v>5</v>
      </c>
      <c r="AU17" s="180">
        <f>RANK(AK17,$AK$5:$AK$28,1)+AO17</f>
        <v>1.1111111111111112</v>
      </c>
      <c r="AV17" s="180">
        <f>RANK(AU17,$AU$5:$AU$28,1)+AS17</f>
        <v>1.4144144144144144</v>
      </c>
      <c r="AW17" s="181" t="str">
        <f>$AH$17</f>
        <v>ビギナーズ（Ｎ）</v>
      </c>
      <c r="AX17" s="182">
        <f>RANK(AV17,$AV$5:$AV$28)</f>
        <v>6</v>
      </c>
    </row>
    <row r="18" spans="1:50" ht="21.95" customHeight="1" x14ac:dyDescent="0.15">
      <c r="A18" s="119"/>
      <c r="B18" s="190">
        <f>IF(C18&gt;E18,1,0)+IF(C19&gt;E19,1,0)+IF(C20&gt;E20,1,0)</f>
        <v>0</v>
      </c>
      <c r="C18" s="29">
        <f>T6</f>
        <v>0</v>
      </c>
      <c r="D18" s="30" t="s">
        <v>34</v>
      </c>
      <c r="E18" s="29">
        <f>R6</f>
        <v>0</v>
      </c>
      <c r="F18" s="139">
        <f>IF(E18&gt;C18,1,0)+IF(E19&gt;C19,1,0)+IF(E20&gt;C20,1,0)</f>
        <v>0</v>
      </c>
      <c r="G18" s="177">
        <f>IF(H18&gt;J18,1,0)+IF(H19&gt;J19,1,0)+IF(H20&gt;J20,1,0)</f>
        <v>1</v>
      </c>
      <c r="H18" s="27">
        <f>T10</f>
        <v>15</v>
      </c>
      <c r="I18" s="28" t="s">
        <v>34</v>
      </c>
      <c r="J18" s="27">
        <f>R10</f>
        <v>9</v>
      </c>
      <c r="K18" s="177">
        <f>IF(J18&gt;H18,1,0)+IF(J19&gt;H19,1,0)+IF(J20&gt;H20,1,0)</f>
        <v>2</v>
      </c>
      <c r="L18" s="177">
        <f>IF(M18&gt;O18,1,0)+IF(M19&gt;O19,1,0)+IF(M20&gt;O20,1,0)</f>
        <v>0</v>
      </c>
      <c r="M18" s="27">
        <f>T14</f>
        <v>10</v>
      </c>
      <c r="N18" s="28" t="s">
        <v>34</v>
      </c>
      <c r="O18" s="27">
        <f>R14</f>
        <v>15</v>
      </c>
      <c r="P18" s="177">
        <f>IF(O18&gt;M18,1,0)+IF(O19&gt;M19,1,0)+IF(O20&gt;M20,1,0)</f>
        <v>2</v>
      </c>
      <c r="Q18" s="133">
        <f>IF(R18&gt;T18,1,0)+IF(R19&gt;T19,1,0)+IF(R20&gt;T20,1,0)</f>
        <v>0</v>
      </c>
      <c r="R18" s="25"/>
      <c r="S18" s="26" t="s">
        <v>34</v>
      </c>
      <c r="T18" s="25"/>
      <c r="U18" s="133">
        <f>IF(T18&gt;R18,1,0)+IF(T19&gt;R19,1,0)+IF(T20&gt;R20,1,0)</f>
        <v>0</v>
      </c>
      <c r="V18" s="136">
        <f>IF(W18&gt;Y18,1,0)+IF(W19&gt;Y19,1,0)+IF(W20&gt;Y20,1,0)</f>
        <v>0</v>
      </c>
      <c r="W18" s="20">
        <v>2</v>
      </c>
      <c r="X18" s="21" t="s">
        <v>34</v>
      </c>
      <c r="Y18" s="20">
        <v>15</v>
      </c>
      <c r="Z18" s="136">
        <f>IF(Y18&gt;W18,1,0)+IF(Y19&gt;W19,1,0)+IF(Y20&gt;W20,1,0)</f>
        <v>2</v>
      </c>
      <c r="AA18" s="136">
        <f>IF(AB18&gt;AD18,1,0)+IF(AB19&gt;AD19,1,0)+IF(AB20&gt;AD20,1,0)</f>
        <v>0</v>
      </c>
      <c r="AB18" s="20">
        <v>10</v>
      </c>
      <c r="AC18" s="21" t="s">
        <v>34</v>
      </c>
      <c r="AD18" s="20">
        <v>15</v>
      </c>
      <c r="AE18" s="158">
        <f>IF(AD18&gt;AB18,1,0)+IF(AD19&gt;AB19,1,0)+IF(AD20&gt;AB20,1,0)</f>
        <v>2</v>
      </c>
      <c r="AF18" s="22"/>
      <c r="AG18" s="22"/>
      <c r="AH18" s="119"/>
      <c r="AI18" s="156"/>
      <c r="AJ18" s="152"/>
      <c r="AK18" s="143"/>
      <c r="AL18" s="152"/>
      <c r="AM18" s="152"/>
      <c r="AN18" s="152"/>
      <c r="AO18" s="143"/>
      <c r="AP18" s="152"/>
      <c r="AQ18" s="152"/>
      <c r="AR18" s="152"/>
      <c r="AS18" s="143"/>
      <c r="AT18" s="152"/>
      <c r="AU18" s="143"/>
      <c r="AV18" s="143"/>
      <c r="AW18" s="146"/>
      <c r="AX18" s="149"/>
    </row>
    <row r="19" spans="1:50" ht="21.95" customHeight="1" x14ac:dyDescent="0.15">
      <c r="A19" s="119"/>
      <c r="B19" s="191"/>
      <c r="C19" s="29">
        <f>T7</f>
        <v>0</v>
      </c>
      <c r="D19" s="30" t="s">
        <v>34</v>
      </c>
      <c r="E19" s="29">
        <f>R7</f>
        <v>0</v>
      </c>
      <c r="F19" s="140"/>
      <c r="G19" s="178"/>
      <c r="H19" s="27">
        <f>T11</f>
        <v>10</v>
      </c>
      <c r="I19" s="28" t="s">
        <v>34</v>
      </c>
      <c r="J19" s="27">
        <f>R11</f>
        <v>15</v>
      </c>
      <c r="K19" s="178"/>
      <c r="L19" s="178"/>
      <c r="M19" s="27">
        <f>T15</f>
        <v>14</v>
      </c>
      <c r="N19" s="28" t="s">
        <v>34</v>
      </c>
      <c r="O19" s="27">
        <f>R15</f>
        <v>16</v>
      </c>
      <c r="P19" s="178"/>
      <c r="Q19" s="134"/>
      <c r="R19" s="25"/>
      <c r="S19" s="26" t="s">
        <v>34</v>
      </c>
      <c r="T19" s="25"/>
      <c r="U19" s="134"/>
      <c r="V19" s="137"/>
      <c r="W19" s="20">
        <v>8</v>
      </c>
      <c r="X19" s="21" t="s">
        <v>34</v>
      </c>
      <c r="Y19" s="20">
        <v>15</v>
      </c>
      <c r="Z19" s="137"/>
      <c r="AA19" s="137"/>
      <c r="AB19" s="20">
        <v>10</v>
      </c>
      <c r="AC19" s="21" t="s">
        <v>34</v>
      </c>
      <c r="AD19" s="20">
        <v>15</v>
      </c>
      <c r="AE19" s="159"/>
      <c r="AF19" s="22"/>
      <c r="AG19" s="22"/>
      <c r="AH19" s="119"/>
      <c r="AI19" s="156"/>
      <c r="AJ19" s="152"/>
      <c r="AK19" s="143"/>
      <c r="AL19" s="152"/>
      <c r="AM19" s="152"/>
      <c r="AN19" s="152"/>
      <c r="AO19" s="143"/>
      <c r="AP19" s="152"/>
      <c r="AQ19" s="152"/>
      <c r="AR19" s="152"/>
      <c r="AS19" s="143"/>
      <c r="AT19" s="152"/>
      <c r="AU19" s="143"/>
      <c r="AV19" s="143"/>
      <c r="AW19" s="146"/>
      <c r="AX19" s="149"/>
    </row>
    <row r="20" spans="1:50" ht="21.95" customHeight="1" x14ac:dyDescent="0.15">
      <c r="A20" s="120"/>
      <c r="B20" s="192"/>
      <c r="C20" s="29">
        <f>T8</f>
        <v>0</v>
      </c>
      <c r="D20" s="30" t="s">
        <v>34</v>
      </c>
      <c r="E20" s="29">
        <f>R8</f>
        <v>0</v>
      </c>
      <c r="F20" s="141"/>
      <c r="G20" s="179"/>
      <c r="H20" s="27">
        <f>T12</f>
        <v>13</v>
      </c>
      <c r="I20" s="28" t="s">
        <v>34</v>
      </c>
      <c r="J20" s="27">
        <f>R12</f>
        <v>15</v>
      </c>
      <c r="K20" s="179"/>
      <c r="L20" s="179"/>
      <c r="M20" s="27">
        <f>T16</f>
        <v>0</v>
      </c>
      <c r="N20" s="28" t="s">
        <v>34</v>
      </c>
      <c r="O20" s="27">
        <f>R16</f>
        <v>0</v>
      </c>
      <c r="P20" s="179"/>
      <c r="Q20" s="135"/>
      <c r="R20" s="25"/>
      <c r="S20" s="26" t="s">
        <v>34</v>
      </c>
      <c r="T20" s="25"/>
      <c r="U20" s="135"/>
      <c r="V20" s="138"/>
      <c r="W20" s="20"/>
      <c r="X20" s="21" t="s">
        <v>34</v>
      </c>
      <c r="Y20" s="20"/>
      <c r="Z20" s="138"/>
      <c r="AA20" s="138"/>
      <c r="AB20" s="20"/>
      <c r="AC20" s="21" t="s">
        <v>34</v>
      </c>
      <c r="AD20" s="20"/>
      <c r="AE20" s="160"/>
      <c r="AF20" s="22"/>
      <c r="AG20" s="22"/>
      <c r="AH20" s="120"/>
      <c r="AI20" s="157"/>
      <c r="AJ20" s="153"/>
      <c r="AK20" s="144"/>
      <c r="AL20" s="153"/>
      <c r="AM20" s="153"/>
      <c r="AN20" s="153"/>
      <c r="AO20" s="144"/>
      <c r="AP20" s="153"/>
      <c r="AQ20" s="153"/>
      <c r="AR20" s="153"/>
      <c r="AS20" s="144"/>
      <c r="AT20" s="153"/>
      <c r="AU20" s="144"/>
      <c r="AV20" s="144"/>
      <c r="AW20" s="147"/>
      <c r="AX20" s="150"/>
    </row>
    <row r="21" spans="1:50" ht="21.95" customHeight="1" x14ac:dyDescent="0.15">
      <c r="A21" s="161" t="str">
        <f>V3</f>
        <v>ＳＢクラブ</v>
      </c>
      <c r="B21" s="162">
        <f>V5</f>
        <v>4</v>
      </c>
      <c r="C21" s="163"/>
      <c r="D21" s="163"/>
      <c r="E21" s="163"/>
      <c r="F21" s="164"/>
      <c r="G21" s="186">
        <f>V9</f>
        <v>2</v>
      </c>
      <c r="H21" s="163"/>
      <c r="I21" s="163"/>
      <c r="J21" s="163"/>
      <c r="K21" s="164"/>
      <c r="L21" s="186">
        <f>V13</f>
        <v>11</v>
      </c>
      <c r="M21" s="163"/>
      <c r="N21" s="163"/>
      <c r="O21" s="163"/>
      <c r="P21" s="164"/>
      <c r="Q21" s="186">
        <f>V17</f>
        <v>9</v>
      </c>
      <c r="R21" s="163"/>
      <c r="S21" s="163"/>
      <c r="T21" s="163"/>
      <c r="U21" s="164"/>
      <c r="V21" s="165"/>
      <c r="W21" s="166"/>
      <c r="X21" s="166"/>
      <c r="Y21" s="166"/>
      <c r="Z21" s="167"/>
      <c r="AA21" s="168">
        <v>0</v>
      </c>
      <c r="AB21" s="169"/>
      <c r="AC21" s="169"/>
      <c r="AD21" s="169"/>
      <c r="AE21" s="193"/>
      <c r="AF21" s="19"/>
      <c r="AG21" s="19"/>
      <c r="AH21" s="161" t="str">
        <f>A21</f>
        <v>ＳＢクラブ</v>
      </c>
      <c r="AI21" s="185">
        <f>IF(B22&gt;F22,1,0)+IF(G22&gt;K22,1,0)+IF(L22&gt;P22,1,0)+IF(Q22&gt;U22,1,0)+IF(V22&gt;Z22,1,0)+IF(AA22&gt;AE22,1,0)</f>
        <v>4</v>
      </c>
      <c r="AJ21" s="183">
        <f>IF(F22&gt;B22,1,0)+IF(K22&gt;G22,1,0)+IF(P22&gt;L22,1,0)+IF(U22&gt;Q22,1,0)+IF(Z22&gt;V22,1,0)+IF(AE22&gt;AA22,1,0)</f>
        <v>0</v>
      </c>
      <c r="AK21" s="180">
        <f>SUM(AI21/(AI21+AJ21))</f>
        <v>1</v>
      </c>
      <c r="AL21" s="183">
        <f>RANK(AK21,$AK$5:$AK$28,0)</f>
        <v>1</v>
      </c>
      <c r="AM21" s="183">
        <f>SUM(B22+G22+L22+Q22+V22+AA22)</f>
        <v>8</v>
      </c>
      <c r="AN21" s="183">
        <f>SUM(F22+K22+P22+U22+Z22+AE22)</f>
        <v>0</v>
      </c>
      <c r="AO21" s="180">
        <f>SUM(AM21/(AM21+AN21))</f>
        <v>1</v>
      </c>
      <c r="AP21" s="183">
        <f>RANK(AO21,$AO$5:$AO$28,0)</f>
        <v>1</v>
      </c>
      <c r="AQ21" s="183">
        <f>SUM(C22+C23+C24+H22+H23+H24+M22+M23+M24+R22+R23+R24+W22+W23+W24+AB22+AB23+AB24)</f>
        <v>120</v>
      </c>
      <c r="AR21" s="183">
        <f>SUM(E22+E23+E24+J22+J23+J24+O22+O23+O24+T22+T23+T24+Y22+Y23+Y24+AD22+AD23+AD24)</f>
        <v>55</v>
      </c>
      <c r="AS21" s="180">
        <f>SUM(AQ21/(AQ21+AR21))</f>
        <v>0.68571428571428572</v>
      </c>
      <c r="AT21" s="183">
        <f>RANK(AS21,$AS$5:$AS$28,0)</f>
        <v>1</v>
      </c>
      <c r="AU21" s="180">
        <f>RANK(AK21,$AK$5:$AK$28,1)+AO21</f>
        <v>6</v>
      </c>
      <c r="AV21" s="180">
        <f>RANK(AU21,$AU$5:$AU$28,1)+AS21</f>
        <v>6.6857142857142859</v>
      </c>
      <c r="AW21" s="181" t="str">
        <f>$AH$21</f>
        <v>ＳＢクラブ</v>
      </c>
      <c r="AX21" s="182">
        <f>RANK(AV21,$AV$5:$AV$28)</f>
        <v>1</v>
      </c>
    </row>
    <row r="22" spans="1:50" ht="21.95" customHeight="1" x14ac:dyDescent="0.15">
      <c r="A22" s="119"/>
      <c r="B22" s="174">
        <f>IF(C22&gt;E22,1,0)+IF(C23&gt;E23,1,0)+IF(C24&gt;E24,1,0)</f>
        <v>2</v>
      </c>
      <c r="C22" s="27">
        <f>Y6</f>
        <v>15</v>
      </c>
      <c r="D22" s="28" t="s">
        <v>34</v>
      </c>
      <c r="E22" s="27">
        <f>W6</f>
        <v>11</v>
      </c>
      <c r="F22" s="177">
        <f>IF(E22&gt;C22,1,0)+IF(E23&gt;C23,1,0)+IF(E24&gt;C24,1,0)</f>
        <v>0</v>
      </c>
      <c r="G22" s="177">
        <f>IF(H22&gt;J22,1,0)+IF(H23&gt;J23,1,0)+IF(H24&gt;J24,1,0)</f>
        <v>2</v>
      </c>
      <c r="H22" s="27">
        <f>Y10</f>
        <v>15</v>
      </c>
      <c r="I22" s="28" t="s">
        <v>34</v>
      </c>
      <c r="J22" s="27">
        <f>W10</f>
        <v>3</v>
      </c>
      <c r="K22" s="177">
        <f>IF(J22&gt;H22,1,0)+IF(J23&gt;H23,1,0)+IF(J24&gt;H24,1,0)</f>
        <v>0</v>
      </c>
      <c r="L22" s="177">
        <f>IF(M22&gt;O22,1,0)+IF(M23&gt;O23,1,0)+IF(M24&gt;O24,1,0)</f>
        <v>2</v>
      </c>
      <c r="M22" s="27">
        <f>Y14</f>
        <v>15</v>
      </c>
      <c r="N22" s="28" t="s">
        <v>34</v>
      </c>
      <c r="O22" s="27">
        <f>W14</f>
        <v>8</v>
      </c>
      <c r="P22" s="177">
        <f>IF(O22&gt;M22,1,0)+IF(O23&gt;M23,1,0)+IF(O24&gt;M24,1,0)</f>
        <v>0</v>
      </c>
      <c r="Q22" s="177">
        <f>IF(R22&gt;T22,1,0)+IF(R23&gt;T23,1,0)+IF(R24&gt;T24,1,0)</f>
        <v>2</v>
      </c>
      <c r="R22" s="27">
        <f>Y18</f>
        <v>15</v>
      </c>
      <c r="S22" s="28" t="s">
        <v>34</v>
      </c>
      <c r="T22" s="27">
        <f>W18</f>
        <v>2</v>
      </c>
      <c r="U22" s="177">
        <f>IF(T22&gt;R22,1,0)+IF(T23&gt;R23,1,0)+IF(T24&gt;R24,1,0)</f>
        <v>0</v>
      </c>
      <c r="V22" s="133">
        <f>IF(W22&gt;Y22,1,0)+IF(W23&gt;Y23,1,0)+IF(W24&gt;Y24,1,0)</f>
        <v>0</v>
      </c>
      <c r="W22" s="25"/>
      <c r="X22" s="26" t="s">
        <v>34</v>
      </c>
      <c r="Y22" s="25"/>
      <c r="Z22" s="133">
        <f>IF(Y22&gt;W22,1,0)+IF(Y23&gt;W23,1,0)+IF(Y24&gt;W24,1,0)</f>
        <v>0</v>
      </c>
      <c r="AA22" s="139">
        <f>IF(AB22&gt;AD22,1,0)+IF(AB23&gt;AD23,1,0)+IF(AB24&gt;AD24,1,0)</f>
        <v>0</v>
      </c>
      <c r="AB22" s="29"/>
      <c r="AC22" s="30" t="s">
        <v>34</v>
      </c>
      <c r="AD22" s="29"/>
      <c r="AE22" s="194">
        <f>IF(AD22&gt;AB22,1,0)+IF(AD23&gt;AB23,1,0)+IF(AD24&gt;AB24,1,0)</f>
        <v>0</v>
      </c>
      <c r="AF22" s="22"/>
      <c r="AG22" s="22"/>
      <c r="AH22" s="119"/>
      <c r="AI22" s="156"/>
      <c r="AJ22" s="152"/>
      <c r="AK22" s="143"/>
      <c r="AL22" s="152"/>
      <c r="AM22" s="152"/>
      <c r="AN22" s="152"/>
      <c r="AO22" s="143"/>
      <c r="AP22" s="152"/>
      <c r="AQ22" s="152"/>
      <c r="AR22" s="152"/>
      <c r="AS22" s="143"/>
      <c r="AT22" s="152"/>
      <c r="AU22" s="143"/>
      <c r="AV22" s="143"/>
      <c r="AW22" s="146"/>
      <c r="AX22" s="149"/>
    </row>
    <row r="23" spans="1:50" ht="21.95" customHeight="1" x14ac:dyDescent="0.15">
      <c r="A23" s="119"/>
      <c r="B23" s="175"/>
      <c r="C23" s="27">
        <f>Y7</f>
        <v>15</v>
      </c>
      <c r="D23" s="28" t="s">
        <v>34</v>
      </c>
      <c r="E23" s="27">
        <f>W7</f>
        <v>6</v>
      </c>
      <c r="F23" s="178"/>
      <c r="G23" s="178"/>
      <c r="H23" s="27">
        <f>Y11</f>
        <v>15</v>
      </c>
      <c r="I23" s="28" t="s">
        <v>34</v>
      </c>
      <c r="J23" s="27">
        <f>W11</f>
        <v>9</v>
      </c>
      <c r="K23" s="178"/>
      <c r="L23" s="178"/>
      <c r="M23" s="27">
        <f>Y15</f>
        <v>15</v>
      </c>
      <c r="N23" s="28" t="s">
        <v>34</v>
      </c>
      <c r="O23" s="27">
        <f>W15</f>
        <v>8</v>
      </c>
      <c r="P23" s="178"/>
      <c r="Q23" s="178"/>
      <c r="R23" s="27">
        <f>Y19</f>
        <v>15</v>
      </c>
      <c r="S23" s="28" t="s">
        <v>34</v>
      </c>
      <c r="T23" s="27">
        <f>W19</f>
        <v>8</v>
      </c>
      <c r="U23" s="178"/>
      <c r="V23" s="134"/>
      <c r="W23" s="25"/>
      <c r="X23" s="26" t="s">
        <v>34</v>
      </c>
      <c r="Y23" s="25"/>
      <c r="Z23" s="134"/>
      <c r="AA23" s="140"/>
      <c r="AB23" s="29"/>
      <c r="AC23" s="30" t="s">
        <v>34</v>
      </c>
      <c r="AD23" s="29"/>
      <c r="AE23" s="195"/>
      <c r="AF23" s="22"/>
      <c r="AG23" s="22"/>
      <c r="AH23" s="119"/>
      <c r="AI23" s="156"/>
      <c r="AJ23" s="152"/>
      <c r="AK23" s="143"/>
      <c r="AL23" s="152"/>
      <c r="AM23" s="152"/>
      <c r="AN23" s="152"/>
      <c r="AO23" s="143"/>
      <c r="AP23" s="152"/>
      <c r="AQ23" s="152"/>
      <c r="AR23" s="152"/>
      <c r="AS23" s="143"/>
      <c r="AT23" s="152"/>
      <c r="AU23" s="143"/>
      <c r="AV23" s="143"/>
      <c r="AW23" s="146"/>
      <c r="AX23" s="149"/>
    </row>
    <row r="24" spans="1:50" ht="21.95" customHeight="1" x14ac:dyDescent="0.15">
      <c r="A24" s="120"/>
      <c r="B24" s="176"/>
      <c r="C24" s="27">
        <f>Y8</f>
        <v>0</v>
      </c>
      <c r="D24" s="28" t="s">
        <v>34</v>
      </c>
      <c r="E24" s="27">
        <f>W8</f>
        <v>0</v>
      </c>
      <c r="F24" s="179"/>
      <c r="G24" s="179"/>
      <c r="H24" s="27">
        <f>Y12</f>
        <v>0</v>
      </c>
      <c r="I24" s="28" t="s">
        <v>34</v>
      </c>
      <c r="J24" s="27">
        <f>W12</f>
        <v>0</v>
      </c>
      <c r="K24" s="179"/>
      <c r="L24" s="179"/>
      <c r="M24" s="27">
        <f>Y16</f>
        <v>0</v>
      </c>
      <c r="N24" s="28" t="s">
        <v>34</v>
      </c>
      <c r="O24" s="27">
        <f>W16</f>
        <v>0</v>
      </c>
      <c r="P24" s="179"/>
      <c r="Q24" s="179"/>
      <c r="R24" s="27">
        <f>Y20</f>
        <v>0</v>
      </c>
      <c r="S24" s="28" t="s">
        <v>34</v>
      </c>
      <c r="T24" s="27">
        <f>W20</f>
        <v>0</v>
      </c>
      <c r="U24" s="179"/>
      <c r="V24" s="135"/>
      <c r="W24" s="25"/>
      <c r="X24" s="26" t="s">
        <v>34</v>
      </c>
      <c r="Y24" s="25"/>
      <c r="Z24" s="135"/>
      <c r="AA24" s="141"/>
      <c r="AB24" s="29"/>
      <c r="AC24" s="30" t="s">
        <v>34</v>
      </c>
      <c r="AD24" s="29"/>
      <c r="AE24" s="196"/>
      <c r="AF24" s="22"/>
      <c r="AG24" s="22"/>
      <c r="AH24" s="120"/>
      <c r="AI24" s="157"/>
      <c r="AJ24" s="153"/>
      <c r="AK24" s="144"/>
      <c r="AL24" s="153"/>
      <c r="AM24" s="153"/>
      <c r="AN24" s="153"/>
      <c r="AO24" s="144"/>
      <c r="AP24" s="153"/>
      <c r="AQ24" s="153"/>
      <c r="AR24" s="153"/>
      <c r="AS24" s="144"/>
      <c r="AT24" s="153"/>
      <c r="AU24" s="144"/>
      <c r="AV24" s="144"/>
      <c r="AW24" s="147"/>
      <c r="AX24" s="150"/>
    </row>
    <row r="25" spans="1:50" ht="21.95" customHeight="1" x14ac:dyDescent="0.15">
      <c r="A25" s="161" t="str">
        <f>AA3</f>
        <v>きらら</v>
      </c>
      <c r="B25" s="162">
        <f>AA5</f>
        <v>1</v>
      </c>
      <c r="C25" s="163"/>
      <c r="D25" s="163"/>
      <c r="E25" s="163"/>
      <c r="F25" s="164"/>
      <c r="G25" s="186">
        <f>AA9</f>
        <v>8</v>
      </c>
      <c r="H25" s="163"/>
      <c r="I25" s="163"/>
      <c r="J25" s="163"/>
      <c r="K25" s="164"/>
      <c r="L25" s="186">
        <f>AA13</f>
        <v>5</v>
      </c>
      <c r="M25" s="163"/>
      <c r="N25" s="163"/>
      <c r="O25" s="163"/>
      <c r="P25" s="164"/>
      <c r="Q25" s="186">
        <f>AA17</f>
        <v>12</v>
      </c>
      <c r="R25" s="163"/>
      <c r="S25" s="163"/>
      <c r="T25" s="163"/>
      <c r="U25" s="164"/>
      <c r="V25" s="186">
        <f>AA21</f>
        <v>0</v>
      </c>
      <c r="W25" s="163"/>
      <c r="X25" s="163"/>
      <c r="Y25" s="163"/>
      <c r="Z25" s="164"/>
      <c r="AA25" s="165"/>
      <c r="AB25" s="166"/>
      <c r="AC25" s="166"/>
      <c r="AD25" s="166"/>
      <c r="AE25" s="209"/>
      <c r="AF25" s="19"/>
      <c r="AG25" s="19"/>
      <c r="AH25" s="161" t="str">
        <f>A25</f>
        <v>きらら</v>
      </c>
      <c r="AI25" s="185">
        <f>IF(B26&gt;F26,1,0)+IF(G26&gt;K26,1,0)+IF(L26&gt;P26,1,0)+IF(Q26&gt;U26,1,0)+IF(V26&gt;Z26,1,0)+IF(AA26&gt;AE26,1,0)</f>
        <v>4</v>
      </c>
      <c r="AJ25" s="183">
        <f>IF(F26&gt;B26,1,0)+IF(K26&gt;G26,1,0)+IF(P26&gt;L26,1,0)+IF(U26&gt;Q26,1,0)+IF(Z26&gt;V26,1,0)+IF(AE26&gt;AA26,1,0)</f>
        <v>0</v>
      </c>
      <c r="AK25" s="180">
        <f>SUM(AI25/(AI25+AJ25))</f>
        <v>1</v>
      </c>
      <c r="AL25" s="183">
        <f>RANK(AK25,$AK$5:$AK$28,0)</f>
        <v>1</v>
      </c>
      <c r="AM25" s="183">
        <f>SUM(B26+G26+L26+Q26+V26+AA26)</f>
        <v>8</v>
      </c>
      <c r="AN25" s="183">
        <f>SUM(F26+K26+P26+U26+Z26+AE26)</f>
        <v>1</v>
      </c>
      <c r="AO25" s="180">
        <f>SUM(AM25/(AM25+AN25))</f>
        <v>0.88888888888888884</v>
      </c>
      <c r="AP25" s="183">
        <f>RANK(AO25,$AO$5:$AO$28,0)</f>
        <v>2</v>
      </c>
      <c r="AQ25" s="183">
        <f>SUM(C26+C27+C28+H26+H27+H28+M26+M27+M28+R26+R27+R28+W26+W27+W28+AB26+AB27+AB28)</f>
        <v>129</v>
      </c>
      <c r="AR25" s="183">
        <f>SUM(E26+E27+E28+J26+J27+J28+O26+O27+O28+T26+T27+T28+Y26+Y27+Y28+AD26+AD27+AD28)</f>
        <v>87</v>
      </c>
      <c r="AS25" s="180">
        <f>SUM(AQ25/(AQ25+AR25))</f>
        <v>0.59722222222222221</v>
      </c>
      <c r="AT25" s="183">
        <f>RANK(AS25,$AS$5:$AS$28,0)</f>
        <v>2</v>
      </c>
      <c r="AU25" s="180">
        <f>RANK(AK25,$AK$5:$AK$28,1)+AO25</f>
        <v>5.8888888888888893</v>
      </c>
      <c r="AV25" s="180">
        <f>RANK(AU25,$AU$5:$AU$28,1)+AS25</f>
        <v>5.5972222222222223</v>
      </c>
      <c r="AW25" s="181" t="str">
        <f>$AH$25</f>
        <v>きらら</v>
      </c>
      <c r="AX25" s="182">
        <f>RANK(AV25,$AV$5:$AV$28)</f>
        <v>2</v>
      </c>
    </row>
    <row r="26" spans="1:50" ht="21.95" customHeight="1" x14ac:dyDescent="0.15">
      <c r="A26" s="119"/>
      <c r="B26" s="174">
        <f>IF(C26&gt;E26,1,0)+IF(C27&gt;E27,1,0)+IF(C28&gt;E28,1,0)</f>
        <v>2</v>
      </c>
      <c r="C26" s="27">
        <f>AD6</f>
        <v>15</v>
      </c>
      <c r="D26" s="28" t="s">
        <v>34</v>
      </c>
      <c r="E26" s="27">
        <f>AB6</f>
        <v>4</v>
      </c>
      <c r="F26" s="177">
        <f>IF(E26&gt;C26,1,0)+IF(E27&gt;C27,1,0)+IF(E28&gt;C28,1,0)</f>
        <v>0</v>
      </c>
      <c r="G26" s="177">
        <f>IF(H26&gt;J26,1,0)+IF(H27&gt;J27,1,0)+IF(H28&gt;J28,1,0)</f>
        <v>2</v>
      </c>
      <c r="H26" s="27">
        <f>AD10</f>
        <v>15</v>
      </c>
      <c r="I26" s="28" t="s">
        <v>34</v>
      </c>
      <c r="J26" s="27">
        <f>AB10</f>
        <v>11</v>
      </c>
      <c r="K26" s="177">
        <f>IF(J26&gt;H26,1,0)+IF(J27&gt;H27,1,0)+IF(J28&gt;H28,1,0)</f>
        <v>0</v>
      </c>
      <c r="L26" s="177">
        <f>IF(M26&gt;O26,1,0)+IF(M27&gt;O27,1,0)+IF(M28&gt;O28,1,0)</f>
        <v>2</v>
      </c>
      <c r="M26" s="27">
        <f>AD14</f>
        <v>9</v>
      </c>
      <c r="N26" s="28" t="s">
        <v>34</v>
      </c>
      <c r="O26" s="27">
        <f>AB14</f>
        <v>15</v>
      </c>
      <c r="P26" s="177">
        <f>IF(O26&gt;M26,1,0)+IF(O27&gt;M27,1,0)+IF(O28&gt;M28,1,0)</f>
        <v>1</v>
      </c>
      <c r="Q26" s="177">
        <f>IF(R26&gt;T26,1,0)+IF(R27&gt;T27,1,0)+IF(R28&gt;T28,1,0)</f>
        <v>2</v>
      </c>
      <c r="R26" s="27">
        <f>AD18</f>
        <v>15</v>
      </c>
      <c r="S26" s="28" t="s">
        <v>34</v>
      </c>
      <c r="T26" s="27">
        <f>AB18</f>
        <v>10</v>
      </c>
      <c r="U26" s="177">
        <f>IF(T26&gt;R26,1,0)+IF(T27&gt;R27,1,0)+IF(T28&gt;R28,1,0)</f>
        <v>0</v>
      </c>
      <c r="V26" s="177">
        <f>IF(W26&gt;Y26,1,0)+IF(W27&gt;Y27,1,0)+IF(W28&gt;Y28,1,0)</f>
        <v>0</v>
      </c>
      <c r="W26" s="27">
        <f>AD22</f>
        <v>0</v>
      </c>
      <c r="X26" s="28" t="s">
        <v>34</v>
      </c>
      <c r="Y26" s="27">
        <f>AB22</f>
        <v>0</v>
      </c>
      <c r="Z26" s="177">
        <f>IF(Y26&gt;W26,1,0)+IF(Y27&gt;W27,1,0)+IF(Y28&gt;W28,1,0)</f>
        <v>0</v>
      </c>
      <c r="AA26" s="133">
        <f>IF(AB26&gt;AD26,1,0)+IF(AB27&gt;AD27,1,0)+IF(AB28&gt;AD28,1,0)</f>
        <v>0</v>
      </c>
      <c r="AB26" s="25"/>
      <c r="AC26" s="26" t="s">
        <v>34</v>
      </c>
      <c r="AD26" s="25"/>
      <c r="AE26" s="200">
        <f>IF(AD26&gt;AB26,1,0)+IF(AD27&gt;AB27,1,0)+IF(AD28&gt;AB28,1,0)</f>
        <v>0</v>
      </c>
      <c r="AF26" s="22"/>
      <c r="AG26" s="22"/>
      <c r="AH26" s="119"/>
      <c r="AI26" s="156"/>
      <c r="AJ26" s="152"/>
      <c r="AK26" s="143"/>
      <c r="AL26" s="152"/>
      <c r="AM26" s="152"/>
      <c r="AN26" s="152"/>
      <c r="AO26" s="143"/>
      <c r="AP26" s="152"/>
      <c r="AQ26" s="152"/>
      <c r="AR26" s="152"/>
      <c r="AS26" s="143"/>
      <c r="AT26" s="152"/>
      <c r="AU26" s="143"/>
      <c r="AV26" s="143"/>
      <c r="AW26" s="146"/>
      <c r="AX26" s="149"/>
    </row>
    <row r="27" spans="1:50" ht="21.95" customHeight="1" x14ac:dyDescent="0.15">
      <c r="A27" s="119"/>
      <c r="B27" s="175"/>
      <c r="C27" s="27">
        <f>AD7</f>
        <v>15</v>
      </c>
      <c r="D27" s="28" t="s">
        <v>34</v>
      </c>
      <c r="E27" s="27">
        <f>AB7</f>
        <v>10</v>
      </c>
      <c r="F27" s="178"/>
      <c r="G27" s="178"/>
      <c r="H27" s="27">
        <f>AD11</f>
        <v>15</v>
      </c>
      <c r="I27" s="28" t="s">
        <v>34</v>
      </c>
      <c r="J27" s="27">
        <f>AB11</f>
        <v>13</v>
      </c>
      <c r="K27" s="178"/>
      <c r="L27" s="178"/>
      <c r="M27" s="27">
        <f>AD15</f>
        <v>15</v>
      </c>
      <c r="N27" s="28" t="s">
        <v>34</v>
      </c>
      <c r="O27" s="27">
        <f>AB15</f>
        <v>2</v>
      </c>
      <c r="P27" s="178"/>
      <c r="Q27" s="178"/>
      <c r="R27" s="27">
        <f>AD19</f>
        <v>15</v>
      </c>
      <c r="S27" s="28" t="s">
        <v>34</v>
      </c>
      <c r="T27" s="27">
        <f>AB19</f>
        <v>10</v>
      </c>
      <c r="U27" s="178"/>
      <c r="V27" s="178"/>
      <c r="W27" s="27">
        <f>AD23</f>
        <v>0</v>
      </c>
      <c r="X27" s="28" t="s">
        <v>34</v>
      </c>
      <c r="Y27" s="27">
        <f>AB23</f>
        <v>0</v>
      </c>
      <c r="Z27" s="178"/>
      <c r="AA27" s="134"/>
      <c r="AB27" s="25"/>
      <c r="AC27" s="26" t="s">
        <v>34</v>
      </c>
      <c r="AD27" s="25"/>
      <c r="AE27" s="201"/>
      <c r="AF27" s="22"/>
      <c r="AG27" s="22"/>
      <c r="AH27" s="119"/>
      <c r="AI27" s="156"/>
      <c r="AJ27" s="152"/>
      <c r="AK27" s="143"/>
      <c r="AL27" s="152"/>
      <c r="AM27" s="152"/>
      <c r="AN27" s="152"/>
      <c r="AO27" s="143"/>
      <c r="AP27" s="152"/>
      <c r="AQ27" s="152"/>
      <c r="AR27" s="152"/>
      <c r="AS27" s="143"/>
      <c r="AT27" s="152"/>
      <c r="AU27" s="143"/>
      <c r="AV27" s="143"/>
      <c r="AW27" s="146"/>
      <c r="AX27" s="149"/>
    </row>
    <row r="28" spans="1:50" ht="21.95" customHeight="1" thickBot="1" x14ac:dyDescent="0.2">
      <c r="A28" s="203"/>
      <c r="B28" s="204"/>
      <c r="C28" s="31">
        <f>AD8</f>
        <v>0</v>
      </c>
      <c r="D28" s="32" t="s">
        <v>34</v>
      </c>
      <c r="E28" s="31">
        <f>AB8</f>
        <v>0</v>
      </c>
      <c r="F28" s="205"/>
      <c r="G28" s="205"/>
      <c r="H28" s="31">
        <f>AD12</f>
        <v>0</v>
      </c>
      <c r="I28" s="32" t="s">
        <v>34</v>
      </c>
      <c r="J28" s="31">
        <f>AB12</f>
        <v>0</v>
      </c>
      <c r="K28" s="205"/>
      <c r="L28" s="205"/>
      <c r="M28" s="31">
        <f>AD16</f>
        <v>15</v>
      </c>
      <c r="N28" s="32" t="s">
        <v>34</v>
      </c>
      <c r="O28" s="31">
        <f>AB16</f>
        <v>12</v>
      </c>
      <c r="P28" s="205"/>
      <c r="Q28" s="205"/>
      <c r="R28" s="31">
        <f>AD20</f>
        <v>0</v>
      </c>
      <c r="S28" s="32" t="s">
        <v>34</v>
      </c>
      <c r="T28" s="31">
        <f>AB20</f>
        <v>0</v>
      </c>
      <c r="U28" s="205"/>
      <c r="V28" s="205"/>
      <c r="W28" s="31">
        <f>AD24</f>
        <v>0</v>
      </c>
      <c r="X28" s="32" t="s">
        <v>34</v>
      </c>
      <c r="Y28" s="31">
        <f>AB24</f>
        <v>0</v>
      </c>
      <c r="Z28" s="205"/>
      <c r="AA28" s="199"/>
      <c r="AB28" s="33"/>
      <c r="AC28" s="34" t="s">
        <v>34</v>
      </c>
      <c r="AD28" s="33"/>
      <c r="AE28" s="202"/>
      <c r="AF28" s="23"/>
      <c r="AG28" s="24"/>
      <c r="AH28" s="203"/>
      <c r="AI28" s="210"/>
      <c r="AJ28" s="198"/>
      <c r="AK28" s="197"/>
      <c r="AL28" s="198"/>
      <c r="AM28" s="198"/>
      <c r="AN28" s="198"/>
      <c r="AO28" s="197"/>
      <c r="AP28" s="198"/>
      <c r="AQ28" s="198"/>
      <c r="AR28" s="198"/>
      <c r="AS28" s="197"/>
      <c r="AT28" s="198"/>
      <c r="AU28" s="197"/>
      <c r="AV28" s="197"/>
      <c r="AW28" s="207"/>
      <c r="AX28" s="208"/>
    </row>
    <row r="29" spans="1:50" ht="24.95" customHeight="1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H29" s="206">
        <f>A29</f>
        <v>0</v>
      </c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</row>
  </sheetData>
  <sheetProtection sheet="1" objects="1" scenarios="1"/>
  <mergeCells count="240">
    <mergeCell ref="A29:AE29"/>
    <mergeCell ref="AH29:AX29"/>
    <mergeCell ref="L26:L28"/>
    <mergeCell ref="P26:P28"/>
    <mergeCell ref="Q26:Q28"/>
    <mergeCell ref="U26:U28"/>
    <mergeCell ref="V26:V28"/>
    <mergeCell ref="Z26:Z28"/>
    <mergeCell ref="AS25:AS28"/>
    <mergeCell ref="AT25:AT28"/>
    <mergeCell ref="AU25:AU28"/>
    <mergeCell ref="AV25:AV28"/>
    <mergeCell ref="AW25:AW28"/>
    <mergeCell ref="AX25:AX28"/>
    <mergeCell ref="AM25:AM28"/>
    <mergeCell ref="AN25:AN28"/>
    <mergeCell ref="AO25:AO28"/>
    <mergeCell ref="AP25:AP28"/>
    <mergeCell ref="AQ25:AQ28"/>
    <mergeCell ref="AR25:AR28"/>
    <mergeCell ref="AA25:AE25"/>
    <mergeCell ref="AH25:AH28"/>
    <mergeCell ref="AI25:AI28"/>
    <mergeCell ref="AJ25:AJ28"/>
    <mergeCell ref="A25:A28"/>
    <mergeCell ref="B25:F25"/>
    <mergeCell ref="G25:K25"/>
    <mergeCell ref="L25:P25"/>
    <mergeCell ref="Q25:U25"/>
    <mergeCell ref="V25:Z25"/>
    <mergeCell ref="B26:B28"/>
    <mergeCell ref="F26:F28"/>
    <mergeCell ref="G26:G28"/>
    <mergeCell ref="K26:K28"/>
    <mergeCell ref="AA21:AE21"/>
    <mergeCell ref="AH21:AH24"/>
    <mergeCell ref="AI21:AI24"/>
    <mergeCell ref="AJ21:AJ24"/>
    <mergeCell ref="AK21:AK24"/>
    <mergeCell ref="AL21:AL24"/>
    <mergeCell ref="AA22:AA24"/>
    <mergeCell ref="AE22:AE24"/>
    <mergeCell ref="AK25:AK28"/>
    <mergeCell ref="AL25:AL28"/>
    <mergeCell ref="AA26:AA28"/>
    <mergeCell ref="AE26:AE28"/>
    <mergeCell ref="AV21:AV24"/>
    <mergeCell ref="AW21:AW24"/>
    <mergeCell ref="AX21:AX24"/>
    <mergeCell ref="AM21:AM24"/>
    <mergeCell ref="AN21:AN24"/>
    <mergeCell ref="AO21:AO24"/>
    <mergeCell ref="AP21:AP24"/>
    <mergeCell ref="AQ21:AQ24"/>
    <mergeCell ref="AR21:AR24"/>
    <mergeCell ref="AS21:AS24"/>
    <mergeCell ref="AT21:AT24"/>
    <mergeCell ref="AU21:AU24"/>
    <mergeCell ref="AA17:AE17"/>
    <mergeCell ref="AH17:AH20"/>
    <mergeCell ref="AI17:AI20"/>
    <mergeCell ref="AJ17:AJ20"/>
    <mergeCell ref="AK17:AK20"/>
    <mergeCell ref="AL17:AL20"/>
    <mergeCell ref="AA18:AA20"/>
    <mergeCell ref="AE18:AE20"/>
    <mergeCell ref="A21:A24"/>
    <mergeCell ref="B21:F21"/>
    <mergeCell ref="G21:K21"/>
    <mergeCell ref="L21:P21"/>
    <mergeCell ref="Q21:U21"/>
    <mergeCell ref="V21:Z21"/>
    <mergeCell ref="B22:B24"/>
    <mergeCell ref="F22:F24"/>
    <mergeCell ref="G22:G24"/>
    <mergeCell ref="K22:K24"/>
    <mergeCell ref="L22:L24"/>
    <mergeCell ref="P22:P24"/>
    <mergeCell ref="Q22:Q24"/>
    <mergeCell ref="U22:U24"/>
    <mergeCell ref="V22:V24"/>
    <mergeCell ref="Z22:Z24"/>
    <mergeCell ref="AV17:AV20"/>
    <mergeCell ref="AW17:AW20"/>
    <mergeCell ref="AX17:AX20"/>
    <mergeCell ref="AM17:AM20"/>
    <mergeCell ref="AN17:AN20"/>
    <mergeCell ref="AO17:AO20"/>
    <mergeCell ref="AP17:AP20"/>
    <mergeCell ref="AQ17:AQ20"/>
    <mergeCell ref="AR17:AR20"/>
    <mergeCell ref="AS17:AS20"/>
    <mergeCell ref="AT17:AT20"/>
    <mergeCell ref="AU17:AU20"/>
    <mergeCell ref="AA13:AE13"/>
    <mergeCell ref="AH13:AH16"/>
    <mergeCell ref="AI13:AI16"/>
    <mergeCell ref="AJ13:AJ16"/>
    <mergeCell ref="AK13:AK16"/>
    <mergeCell ref="AL13:AL16"/>
    <mergeCell ref="AA14:AA16"/>
    <mergeCell ref="AE14:AE16"/>
    <mergeCell ref="A17:A20"/>
    <mergeCell ref="B17:F17"/>
    <mergeCell ref="G17:K17"/>
    <mergeCell ref="L17:P17"/>
    <mergeCell ref="Q17:U17"/>
    <mergeCell ref="V17:Z17"/>
    <mergeCell ref="B18:B20"/>
    <mergeCell ref="F18:F20"/>
    <mergeCell ref="G18:G20"/>
    <mergeCell ref="K18:K20"/>
    <mergeCell ref="L18:L20"/>
    <mergeCell ref="P18:P20"/>
    <mergeCell ref="Q18:Q20"/>
    <mergeCell ref="U18:U20"/>
    <mergeCell ref="V18:V20"/>
    <mergeCell ref="Z18:Z20"/>
    <mergeCell ref="AV13:AV16"/>
    <mergeCell ref="AW13:AW16"/>
    <mergeCell ref="AX13:AX16"/>
    <mergeCell ref="AM13:AM16"/>
    <mergeCell ref="AN13:AN16"/>
    <mergeCell ref="AO13:AO16"/>
    <mergeCell ref="AP13:AP16"/>
    <mergeCell ref="AQ13:AQ16"/>
    <mergeCell ref="AR13:AR16"/>
    <mergeCell ref="AS13:AS16"/>
    <mergeCell ref="AT13:AT16"/>
    <mergeCell ref="AU13:AU16"/>
    <mergeCell ref="AA9:AE9"/>
    <mergeCell ref="AH9:AH12"/>
    <mergeCell ref="AI9:AI12"/>
    <mergeCell ref="AJ9:AJ12"/>
    <mergeCell ref="AK9:AK12"/>
    <mergeCell ref="AL9:AL12"/>
    <mergeCell ref="AA10:AA12"/>
    <mergeCell ref="AE10:AE12"/>
    <mergeCell ref="A13:A16"/>
    <mergeCell ref="B13:F13"/>
    <mergeCell ref="G13:K13"/>
    <mergeCell ref="L13:P13"/>
    <mergeCell ref="Q13:U13"/>
    <mergeCell ref="V13:Z13"/>
    <mergeCell ref="B14:B16"/>
    <mergeCell ref="F14:F16"/>
    <mergeCell ref="G14:G16"/>
    <mergeCell ref="K14:K16"/>
    <mergeCell ref="L14:L16"/>
    <mergeCell ref="P14:P16"/>
    <mergeCell ref="Q14:Q16"/>
    <mergeCell ref="U14:U16"/>
    <mergeCell ref="V14:V16"/>
    <mergeCell ref="Z14:Z16"/>
    <mergeCell ref="AV9:AV12"/>
    <mergeCell ref="AW9:AW12"/>
    <mergeCell ref="AX9:AX12"/>
    <mergeCell ref="AM9:AM12"/>
    <mergeCell ref="AN9:AN12"/>
    <mergeCell ref="AO9:AO12"/>
    <mergeCell ref="AP9:AP12"/>
    <mergeCell ref="AQ9:AQ12"/>
    <mergeCell ref="AR9:AR12"/>
    <mergeCell ref="AS9:AS12"/>
    <mergeCell ref="AT9:AT12"/>
    <mergeCell ref="AU9:AU12"/>
    <mergeCell ref="AA5:AE5"/>
    <mergeCell ref="AH5:AH8"/>
    <mergeCell ref="AI5:AI8"/>
    <mergeCell ref="AJ5:AJ8"/>
    <mergeCell ref="AK5:AK8"/>
    <mergeCell ref="AL5:AL8"/>
    <mergeCell ref="AA6:AA8"/>
    <mergeCell ref="AE6:AE8"/>
    <mergeCell ref="A9:A12"/>
    <mergeCell ref="B9:F9"/>
    <mergeCell ref="G9:K9"/>
    <mergeCell ref="L9:P9"/>
    <mergeCell ref="Q9:U9"/>
    <mergeCell ref="V9:Z9"/>
    <mergeCell ref="B10:B12"/>
    <mergeCell ref="F10:F12"/>
    <mergeCell ref="G10:G12"/>
    <mergeCell ref="K10:K12"/>
    <mergeCell ref="L10:L12"/>
    <mergeCell ref="P10:P12"/>
    <mergeCell ref="Q10:Q12"/>
    <mergeCell ref="U10:U12"/>
    <mergeCell ref="V10:V12"/>
    <mergeCell ref="Z10:Z12"/>
    <mergeCell ref="AV5:AV8"/>
    <mergeCell ref="AW5:AW8"/>
    <mergeCell ref="AX5:AX8"/>
    <mergeCell ref="AM5:AM8"/>
    <mergeCell ref="AN5:AN8"/>
    <mergeCell ref="AO5:AO8"/>
    <mergeCell ref="AP5:AP8"/>
    <mergeCell ref="AQ5:AQ8"/>
    <mergeCell ref="AR5:AR8"/>
    <mergeCell ref="AS5:AS8"/>
    <mergeCell ref="AT5:AT8"/>
    <mergeCell ref="AU5:AU8"/>
    <mergeCell ref="A5:A8"/>
    <mergeCell ref="B5:F5"/>
    <mergeCell ref="G5:K5"/>
    <mergeCell ref="L5:P5"/>
    <mergeCell ref="Q5:U5"/>
    <mergeCell ref="V5:Z5"/>
    <mergeCell ref="B6:B8"/>
    <mergeCell ref="F6:F8"/>
    <mergeCell ref="G6:G8"/>
    <mergeCell ref="K6:K8"/>
    <mergeCell ref="L6:L8"/>
    <mergeCell ref="P6:P8"/>
    <mergeCell ref="Q6:Q8"/>
    <mergeCell ref="U6:U8"/>
    <mergeCell ref="V6:V8"/>
    <mergeCell ref="Z6:Z8"/>
    <mergeCell ref="A1:AE1"/>
    <mergeCell ref="AH1:AX1"/>
    <mergeCell ref="A2:AE2"/>
    <mergeCell ref="AH2:AX2"/>
    <mergeCell ref="A3:A4"/>
    <mergeCell ref="B3:F4"/>
    <mergeCell ref="G3:K4"/>
    <mergeCell ref="L3:P4"/>
    <mergeCell ref="Q3:U4"/>
    <mergeCell ref="V3:Z4"/>
    <mergeCell ref="AQ3:AS3"/>
    <mergeCell ref="AT3:AT4"/>
    <mergeCell ref="AU3:AU4"/>
    <mergeCell ref="AV3:AV4"/>
    <mergeCell ref="AW3:AW4"/>
    <mergeCell ref="AX3:AX4"/>
    <mergeCell ref="AA3:AE4"/>
    <mergeCell ref="AH3:AH4"/>
    <mergeCell ref="AI3:AK3"/>
    <mergeCell ref="AL3:AL4"/>
    <mergeCell ref="AM3:AO3"/>
    <mergeCell ref="AP3:AP4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X29"/>
  <sheetViews>
    <sheetView zoomScale="70" zoomScaleNormal="70" workbookViewId="0">
      <selection activeCell="AB20" sqref="AB18:AD20"/>
    </sheetView>
  </sheetViews>
  <sheetFormatPr defaultRowHeight="13.5" x14ac:dyDescent="0.15"/>
  <cols>
    <col min="1" max="1" width="15.625" style="14" customWidth="1"/>
    <col min="2" max="32" width="3.875" style="14" customWidth="1"/>
    <col min="33" max="33" width="3.75" style="14" customWidth="1"/>
    <col min="34" max="34" width="15.625" style="14" customWidth="1"/>
    <col min="35" max="36" width="5.625" style="14" customWidth="1"/>
    <col min="37" max="38" width="8.625" style="14" customWidth="1"/>
    <col min="39" max="40" width="5.625" style="14" customWidth="1"/>
    <col min="41" max="42" width="8.625" style="14" customWidth="1"/>
    <col min="43" max="44" width="5.625" style="14" customWidth="1"/>
    <col min="45" max="45" width="9.625" style="14" customWidth="1"/>
    <col min="46" max="48" width="8.625" style="14" customWidth="1"/>
    <col min="49" max="49" width="15.75" style="14" customWidth="1"/>
    <col min="50" max="50" width="9.625" style="14" customWidth="1"/>
    <col min="51" max="16384" width="9" style="14"/>
  </cols>
  <sheetData>
    <row r="1" spans="1:50" ht="24.95" customHeight="1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H1" s="90" t="str">
        <f>A1</f>
        <v>トリム50歳の部</v>
      </c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</row>
    <row r="2" spans="1:50" ht="24.95" customHeight="1" thickBot="1" x14ac:dyDescent="0.2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15"/>
      <c r="AG2" s="15"/>
      <c r="AH2" s="91" t="str">
        <f>A2</f>
        <v>　Ｂグループ</v>
      </c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1:50" ht="24.95" customHeight="1" x14ac:dyDescent="0.15">
      <c r="A3" s="92" t="s">
        <v>114</v>
      </c>
      <c r="B3" s="94" t="s">
        <v>115</v>
      </c>
      <c r="C3" s="95"/>
      <c r="D3" s="95"/>
      <c r="E3" s="95"/>
      <c r="F3" s="96"/>
      <c r="G3" s="100" t="s">
        <v>116</v>
      </c>
      <c r="H3" s="95"/>
      <c r="I3" s="95"/>
      <c r="J3" s="95"/>
      <c r="K3" s="96"/>
      <c r="L3" s="100" t="s">
        <v>117</v>
      </c>
      <c r="M3" s="95"/>
      <c r="N3" s="95"/>
      <c r="O3" s="95"/>
      <c r="P3" s="96"/>
      <c r="Q3" s="100" t="s">
        <v>118</v>
      </c>
      <c r="R3" s="95"/>
      <c r="S3" s="95"/>
      <c r="T3" s="95"/>
      <c r="U3" s="96"/>
      <c r="V3" s="100" t="s">
        <v>119</v>
      </c>
      <c r="W3" s="95"/>
      <c r="X3" s="95"/>
      <c r="Y3" s="95"/>
      <c r="Z3" s="96"/>
      <c r="AA3" s="100" t="s">
        <v>120</v>
      </c>
      <c r="AB3" s="95"/>
      <c r="AC3" s="95"/>
      <c r="AD3" s="95"/>
      <c r="AE3" s="113"/>
      <c r="AF3" s="16"/>
      <c r="AG3" s="16"/>
      <c r="AH3" s="115"/>
      <c r="AI3" s="117" t="s">
        <v>12</v>
      </c>
      <c r="AJ3" s="103"/>
      <c r="AK3" s="104"/>
      <c r="AL3" s="105" t="s">
        <v>13</v>
      </c>
      <c r="AM3" s="102" t="s">
        <v>14</v>
      </c>
      <c r="AN3" s="103"/>
      <c r="AO3" s="104"/>
      <c r="AP3" s="105" t="s">
        <v>13</v>
      </c>
      <c r="AQ3" s="102" t="s">
        <v>15</v>
      </c>
      <c r="AR3" s="103"/>
      <c r="AS3" s="104"/>
      <c r="AT3" s="105" t="s">
        <v>16</v>
      </c>
      <c r="AU3" s="107" t="s">
        <v>17</v>
      </c>
      <c r="AV3" s="107" t="s">
        <v>18</v>
      </c>
      <c r="AW3" s="109" t="s">
        <v>19</v>
      </c>
      <c r="AX3" s="111" t="s">
        <v>20</v>
      </c>
    </row>
    <row r="4" spans="1:50" ht="24.95" customHeight="1" thickBot="1" x14ac:dyDescent="0.2">
      <c r="A4" s="93"/>
      <c r="B4" s="97"/>
      <c r="C4" s="98"/>
      <c r="D4" s="98"/>
      <c r="E4" s="98"/>
      <c r="F4" s="99"/>
      <c r="G4" s="101"/>
      <c r="H4" s="98"/>
      <c r="I4" s="98"/>
      <c r="J4" s="98"/>
      <c r="K4" s="99"/>
      <c r="L4" s="101"/>
      <c r="M4" s="98"/>
      <c r="N4" s="98"/>
      <c r="O4" s="98"/>
      <c r="P4" s="99"/>
      <c r="Q4" s="101"/>
      <c r="R4" s="98"/>
      <c r="S4" s="98"/>
      <c r="T4" s="98"/>
      <c r="U4" s="99"/>
      <c r="V4" s="101"/>
      <c r="W4" s="98"/>
      <c r="X4" s="98"/>
      <c r="Y4" s="98"/>
      <c r="Z4" s="99"/>
      <c r="AA4" s="101"/>
      <c r="AB4" s="98"/>
      <c r="AC4" s="98"/>
      <c r="AD4" s="98"/>
      <c r="AE4" s="114"/>
      <c r="AF4" s="16"/>
      <c r="AG4" s="16"/>
      <c r="AH4" s="116"/>
      <c r="AI4" s="17" t="s">
        <v>21</v>
      </c>
      <c r="AJ4" s="18" t="s">
        <v>22</v>
      </c>
      <c r="AK4" s="18" t="s">
        <v>23</v>
      </c>
      <c r="AL4" s="106"/>
      <c r="AM4" s="17" t="s">
        <v>21</v>
      </c>
      <c r="AN4" s="18" t="s">
        <v>22</v>
      </c>
      <c r="AO4" s="18" t="s">
        <v>24</v>
      </c>
      <c r="AP4" s="106"/>
      <c r="AQ4" s="17" t="s">
        <v>21</v>
      </c>
      <c r="AR4" s="18" t="s">
        <v>22</v>
      </c>
      <c r="AS4" s="18" t="s">
        <v>25</v>
      </c>
      <c r="AT4" s="106"/>
      <c r="AU4" s="108"/>
      <c r="AV4" s="108"/>
      <c r="AW4" s="110"/>
      <c r="AX4" s="112"/>
    </row>
    <row r="5" spans="1:50" ht="21.95" customHeight="1" x14ac:dyDescent="0.15">
      <c r="A5" s="118" t="str">
        <f>B3</f>
        <v>絆</v>
      </c>
      <c r="B5" s="121"/>
      <c r="C5" s="122"/>
      <c r="D5" s="122"/>
      <c r="E5" s="122"/>
      <c r="F5" s="123"/>
      <c r="G5" s="124">
        <v>10</v>
      </c>
      <c r="H5" s="125"/>
      <c r="I5" s="125"/>
      <c r="J5" s="125"/>
      <c r="K5" s="126"/>
      <c r="L5" s="124">
        <v>7</v>
      </c>
      <c r="M5" s="125"/>
      <c r="N5" s="125"/>
      <c r="O5" s="125"/>
      <c r="P5" s="126"/>
      <c r="Q5" s="127">
        <v>0</v>
      </c>
      <c r="R5" s="128"/>
      <c r="S5" s="128"/>
      <c r="T5" s="128"/>
      <c r="U5" s="129"/>
      <c r="V5" s="124">
        <v>4</v>
      </c>
      <c r="W5" s="125"/>
      <c r="X5" s="125"/>
      <c r="Y5" s="125"/>
      <c r="Z5" s="126"/>
      <c r="AA5" s="124">
        <v>1</v>
      </c>
      <c r="AB5" s="125"/>
      <c r="AC5" s="125"/>
      <c r="AD5" s="125"/>
      <c r="AE5" s="154"/>
      <c r="AF5" s="19"/>
      <c r="AG5" s="19"/>
      <c r="AH5" s="118" t="str">
        <f>A5</f>
        <v>絆</v>
      </c>
      <c r="AI5" s="155">
        <f>IF(B6&gt;F6,1,0)+IF(G6&gt;K6,1,0)+IF(L6&gt;P6,1,0)+IF(Q6&gt;U6,1,0)+IF(V6&gt;Z6,1,0)+IF(AA6&gt;AE6,1,0)</f>
        <v>2</v>
      </c>
      <c r="AJ5" s="151">
        <f>IF(F6&gt;B6,1,0)+IF(K6&gt;G6,1,0)+IF(P6&gt;L6,1,0)+IF(U6&gt;Q6,1,0)+IF(Z6&gt;V6,1,0)+IF(AE6&gt;AA6,1,0)</f>
        <v>2</v>
      </c>
      <c r="AK5" s="142">
        <f>SUM(AI5/(AI5+AJ5))</f>
        <v>0.5</v>
      </c>
      <c r="AL5" s="151">
        <f>RANK(AK5,$AK$5:$AK$28,0)</f>
        <v>2</v>
      </c>
      <c r="AM5" s="151">
        <f>SUM(B6+G6+L6+Q6+V6+AA6)</f>
        <v>4</v>
      </c>
      <c r="AN5" s="151">
        <f>SUM(F6+K6+P6+U6+Z6+AE6)</f>
        <v>5</v>
      </c>
      <c r="AO5" s="142">
        <f>SUM(AM5/(AM5+AN5))</f>
        <v>0.44444444444444442</v>
      </c>
      <c r="AP5" s="151">
        <f>RANK(AO5,$AO$5:$AO$28,0)</f>
        <v>4</v>
      </c>
      <c r="AQ5" s="151">
        <f>SUM(C6+C7+C8+H6+H7+H8+M6+M7+M8+R6+R7+R8+W6+W7+W8+AB6+AB7+AB8)</f>
        <v>107</v>
      </c>
      <c r="AR5" s="151">
        <f>SUM(E6+E7+E8+J6+J7+J8+O6+O7+O8+T6+T7+T8+Y6+Y7+Y8+AD6+AD7+AD8)</f>
        <v>117</v>
      </c>
      <c r="AS5" s="142">
        <f>SUM(AQ5/(AQ5+AR5))</f>
        <v>0.47767857142857145</v>
      </c>
      <c r="AT5" s="151">
        <f>RANK(AS5,$AS$5:$AS$28,0)</f>
        <v>4</v>
      </c>
      <c r="AU5" s="142">
        <f>RANK(AK5,$AK$5:$AK$28,1)+AO5</f>
        <v>3.4444444444444446</v>
      </c>
      <c r="AV5" s="142">
        <f>RANK(AU5,$AU$5:$AU$28,1)+AS5</f>
        <v>3.4776785714285716</v>
      </c>
      <c r="AW5" s="145" t="str">
        <f>$AH$5</f>
        <v>絆</v>
      </c>
      <c r="AX5" s="148">
        <f>RANK(AV5,$AV$5:$AV$28)</f>
        <v>4</v>
      </c>
    </row>
    <row r="6" spans="1:50" ht="21.95" customHeight="1" x14ac:dyDescent="0.15">
      <c r="A6" s="119"/>
      <c r="B6" s="130">
        <f>IF(C6&gt;E6,1,0)+IF(C7&gt;E7,1,0)+IF(C8&gt;E8,1,0)</f>
        <v>0</v>
      </c>
      <c r="C6" s="25"/>
      <c r="D6" s="26" t="s">
        <v>26</v>
      </c>
      <c r="E6" s="25"/>
      <c r="F6" s="133">
        <f>IF(E6&gt;C6,1,0)+IF(E7&gt;C7,1,0)+IF(E8&gt;C8,1,0)</f>
        <v>0</v>
      </c>
      <c r="G6" s="136">
        <f>IF(H6&gt;J6,1,0)+IF(H7&gt;J7,1,0)+IF(H8&gt;J8,1,0)</f>
        <v>0</v>
      </c>
      <c r="H6" s="20">
        <v>6</v>
      </c>
      <c r="I6" s="21" t="s">
        <v>27</v>
      </c>
      <c r="J6" s="20">
        <v>15</v>
      </c>
      <c r="K6" s="136">
        <f>IF(J6&gt;H6,1,0)+IF(J7&gt;H7,1,0)+IF(J8&gt;H8,1,0)</f>
        <v>2</v>
      </c>
      <c r="L6" s="136">
        <f>IF(M6&gt;O6,1,0)+IF(M7&gt;O7,1,0)+IF(M8&gt;O8,1,0)</f>
        <v>0</v>
      </c>
      <c r="M6" s="20">
        <v>7</v>
      </c>
      <c r="N6" s="21" t="s">
        <v>26</v>
      </c>
      <c r="O6" s="20">
        <v>15</v>
      </c>
      <c r="P6" s="136">
        <f>IF(O6&gt;M6,1,0)+IF(O7&gt;M7,1,0)+IF(O8&gt;M8,1,0)</f>
        <v>2</v>
      </c>
      <c r="Q6" s="139">
        <f>IF(R6&gt;T6,1,0)+IF(R7&gt;T7,1,0)+IF(R8&gt;T8,1,0)</f>
        <v>0</v>
      </c>
      <c r="R6" s="29"/>
      <c r="S6" s="30" t="s">
        <v>28</v>
      </c>
      <c r="T6" s="29"/>
      <c r="U6" s="139">
        <f>IF(T6&gt;R6,1,0)+IF(T7&gt;R7,1,0)+IF(T8&gt;R8,1,0)</f>
        <v>0</v>
      </c>
      <c r="V6" s="136">
        <f>IF(W6&gt;Y6,1,0)+IF(W7&gt;Y7,1,0)+IF(W8&gt;Y8,1,0)</f>
        <v>2</v>
      </c>
      <c r="W6" s="20">
        <v>15</v>
      </c>
      <c r="X6" s="21" t="s">
        <v>29</v>
      </c>
      <c r="Y6" s="20">
        <v>12</v>
      </c>
      <c r="Z6" s="136">
        <f>IF(Y6&gt;W6,1,0)+IF(Y7&gt;W7,1,0)+IF(Y8&gt;W8,1,0)</f>
        <v>0</v>
      </c>
      <c r="AA6" s="136">
        <f>IF(AB6&gt;AD6,1,0)+IF(AB7&gt;AD7,1,0)+IF(AB8&gt;AD8,1,0)</f>
        <v>2</v>
      </c>
      <c r="AB6" s="20">
        <v>13</v>
      </c>
      <c r="AC6" s="21" t="s">
        <v>30</v>
      </c>
      <c r="AD6" s="20">
        <v>15</v>
      </c>
      <c r="AE6" s="158">
        <f>IF(AD6&gt;AB6,1,0)+IF(AD7&gt;AB7,1,0)+IF(AD8&gt;AB8,1,0)</f>
        <v>1</v>
      </c>
      <c r="AF6" s="22"/>
      <c r="AG6" s="22"/>
      <c r="AH6" s="119"/>
      <c r="AI6" s="156"/>
      <c r="AJ6" s="152"/>
      <c r="AK6" s="143"/>
      <c r="AL6" s="152"/>
      <c r="AM6" s="152"/>
      <c r="AN6" s="152"/>
      <c r="AO6" s="143"/>
      <c r="AP6" s="152"/>
      <c r="AQ6" s="152"/>
      <c r="AR6" s="152"/>
      <c r="AS6" s="143"/>
      <c r="AT6" s="152"/>
      <c r="AU6" s="143"/>
      <c r="AV6" s="143"/>
      <c r="AW6" s="146"/>
      <c r="AX6" s="149"/>
    </row>
    <row r="7" spans="1:50" ht="21.95" customHeight="1" x14ac:dyDescent="0.15">
      <c r="A7" s="119"/>
      <c r="B7" s="131"/>
      <c r="C7" s="25"/>
      <c r="D7" s="26" t="s">
        <v>30</v>
      </c>
      <c r="E7" s="25"/>
      <c r="F7" s="134"/>
      <c r="G7" s="137"/>
      <c r="H7" s="20">
        <v>6</v>
      </c>
      <c r="I7" s="21" t="s">
        <v>30</v>
      </c>
      <c r="J7" s="20">
        <v>15</v>
      </c>
      <c r="K7" s="137"/>
      <c r="L7" s="137"/>
      <c r="M7" s="20">
        <v>15</v>
      </c>
      <c r="N7" s="21" t="s">
        <v>27</v>
      </c>
      <c r="O7" s="20">
        <v>17</v>
      </c>
      <c r="P7" s="137"/>
      <c r="Q7" s="140"/>
      <c r="R7" s="29"/>
      <c r="S7" s="30" t="s">
        <v>31</v>
      </c>
      <c r="T7" s="29"/>
      <c r="U7" s="140"/>
      <c r="V7" s="137"/>
      <c r="W7" s="20">
        <v>15</v>
      </c>
      <c r="X7" s="21" t="s">
        <v>28</v>
      </c>
      <c r="Y7" s="20">
        <v>13</v>
      </c>
      <c r="Z7" s="137"/>
      <c r="AA7" s="137"/>
      <c r="AB7" s="20">
        <v>15</v>
      </c>
      <c r="AC7" s="21" t="s">
        <v>30</v>
      </c>
      <c r="AD7" s="20">
        <v>7</v>
      </c>
      <c r="AE7" s="159"/>
      <c r="AF7" s="22"/>
      <c r="AG7" s="22"/>
      <c r="AH7" s="119"/>
      <c r="AI7" s="156"/>
      <c r="AJ7" s="152"/>
      <c r="AK7" s="143"/>
      <c r="AL7" s="152"/>
      <c r="AM7" s="152"/>
      <c r="AN7" s="152"/>
      <c r="AO7" s="143"/>
      <c r="AP7" s="152"/>
      <c r="AQ7" s="152"/>
      <c r="AR7" s="152"/>
      <c r="AS7" s="143"/>
      <c r="AT7" s="152"/>
      <c r="AU7" s="143"/>
      <c r="AV7" s="143"/>
      <c r="AW7" s="146"/>
      <c r="AX7" s="149"/>
    </row>
    <row r="8" spans="1:50" ht="21.95" customHeight="1" x14ac:dyDescent="0.15">
      <c r="A8" s="120"/>
      <c r="B8" s="132"/>
      <c r="C8" s="25"/>
      <c r="D8" s="26" t="s">
        <v>30</v>
      </c>
      <c r="E8" s="25"/>
      <c r="F8" s="135"/>
      <c r="G8" s="138"/>
      <c r="H8" s="20"/>
      <c r="I8" s="21" t="s">
        <v>30</v>
      </c>
      <c r="J8" s="20"/>
      <c r="K8" s="138"/>
      <c r="L8" s="138"/>
      <c r="M8" s="20"/>
      <c r="N8" s="21" t="s">
        <v>30</v>
      </c>
      <c r="O8" s="20"/>
      <c r="P8" s="138"/>
      <c r="Q8" s="141"/>
      <c r="R8" s="29"/>
      <c r="S8" s="30" t="s">
        <v>30</v>
      </c>
      <c r="T8" s="29"/>
      <c r="U8" s="141"/>
      <c r="V8" s="138"/>
      <c r="W8" s="20"/>
      <c r="X8" s="21" t="s">
        <v>32</v>
      </c>
      <c r="Y8" s="20"/>
      <c r="Z8" s="138"/>
      <c r="AA8" s="138"/>
      <c r="AB8" s="20">
        <v>15</v>
      </c>
      <c r="AC8" s="21" t="s">
        <v>33</v>
      </c>
      <c r="AD8" s="20">
        <v>8</v>
      </c>
      <c r="AE8" s="160"/>
      <c r="AF8" s="22"/>
      <c r="AG8" s="22"/>
      <c r="AH8" s="120"/>
      <c r="AI8" s="157"/>
      <c r="AJ8" s="153"/>
      <c r="AK8" s="144"/>
      <c r="AL8" s="153"/>
      <c r="AM8" s="153"/>
      <c r="AN8" s="153"/>
      <c r="AO8" s="144"/>
      <c r="AP8" s="153"/>
      <c r="AQ8" s="153"/>
      <c r="AR8" s="153"/>
      <c r="AS8" s="144"/>
      <c r="AT8" s="153"/>
      <c r="AU8" s="144"/>
      <c r="AV8" s="144"/>
      <c r="AW8" s="147"/>
      <c r="AX8" s="150"/>
    </row>
    <row r="9" spans="1:50" ht="21.95" customHeight="1" x14ac:dyDescent="0.15">
      <c r="A9" s="161" t="str">
        <f>G3</f>
        <v>ルートスターさくら組</v>
      </c>
      <c r="B9" s="162">
        <f>G5</f>
        <v>10</v>
      </c>
      <c r="C9" s="163"/>
      <c r="D9" s="163"/>
      <c r="E9" s="163"/>
      <c r="F9" s="164"/>
      <c r="G9" s="165"/>
      <c r="H9" s="166"/>
      <c r="I9" s="166"/>
      <c r="J9" s="166"/>
      <c r="K9" s="167"/>
      <c r="L9" s="168">
        <v>0</v>
      </c>
      <c r="M9" s="169"/>
      <c r="N9" s="169"/>
      <c r="O9" s="169"/>
      <c r="P9" s="170"/>
      <c r="Q9" s="171">
        <v>6</v>
      </c>
      <c r="R9" s="172"/>
      <c r="S9" s="172"/>
      <c r="T9" s="172"/>
      <c r="U9" s="173"/>
      <c r="V9" s="171">
        <v>2</v>
      </c>
      <c r="W9" s="172"/>
      <c r="X9" s="172"/>
      <c r="Y9" s="172"/>
      <c r="Z9" s="173"/>
      <c r="AA9" s="171">
        <v>8</v>
      </c>
      <c r="AB9" s="172"/>
      <c r="AC9" s="172"/>
      <c r="AD9" s="172"/>
      <c r="AE9" s="184"/>
      <c r="AF9" s="19"/>
      <c r="AG9" s="19"/>
      <c r="AH9" s="161" t="str">
        <f>A9</f>
        <v>ルートスターさくら組</v>
      </c>
      <c r="AI9" s="185">
        <f>IF(B10&gt;F10,1,0)+IF(G10&gt;K10,1,0)+IF(L10&gt;P10,1,0)+IF(Q10&gt;U10,1,0)+IF(V10&gt;Z10,1,0)+IF(AA10&gt;AE10,1,0)</f>
        <v>1</v>
      </c>
      <c r="AJ9" s="183">
        <f>IF(F10&gt;B10,1,0)+IF(K10&gt;G10,1,0)+IF(P10&gt;L10,1,0)+IF(U10&gt;Q10,1,0)+IF(Z10&gt;V10,1,0)+IF(AE10&gt;AA10,1,0)</f>
        <v>3</v>
      </c>
      <c r="AK9" s="180">
        <f>SUM(AI9/(AI9+AJ9))</f>
        <v>0.25</v>
      </c>
      <c r="AL9" s="183">
        <f>RANK(AK9,$AK$5:$AK$28,0)</f>
        <v>5</v>
      </c>
      <c r="AM9" s="183">
        <f>SUM(B10+G10+L10+Q10+V10+AA10)</f>
        <v>4</v>
      </c>
      <c r="AN9" s="183">
        <f>SUM(F10+K10+P10+U10+Z10+AE10)</f>
        <v>6</v>
      </c>
      <c r="AO9" s="180">
        <f>SUM(AM9/(AM9+AN9))</f>
        <v>0.4</v>
      </c>
      <c r="AP9" s="183">
        <f>RANK(AO9,$AO$5:$AO$28,0)</f>
        <v>5</v>
      </c>
      <c r="AQ9" s="183">
        <f>SUM(C10+C11+C12+H10+H11+H12+M10+M11+M12+R10+R11+R12+W10+W11+W12+AB10+AB11+AB12)</f>
        <v>131</v>
      </c>
      <c r="AR9" s="183">
        <f>SUM(E10+E11+E12+J10+J11+J12+O10+O11+O12+T10+T11+T12+Y10+Y11+Y12+AD10+AD11+AD12)</f>
        <v>127</v>
      </c>
      <c r="AS9" s="180">
        <f>SUM(AQ9/(AQ9+AR9))</f>
        <v>0.50775193798449614</v>
      </c>
      <c r="AT9" s="183">
        <f>RANK(AS9,$AS$5:$AS$28,0)</f>
        <v>2</v>
      </c>
      <c r="AU9" s="180">
        <f>RANK(AK9,$AK$5:$AK$28,1)+AO9</f>
        <v>1.4</v>
      </c>
      <c r="AV9" s="180">
        <f>RANK(AU9,$AU$5:$AU$28,1)+AS9</f>
        <v>2.5077519379844961</v>
      </c>
      <c r="AW9" s="181" t="str">
        <f>$AH$9</f>
        <v>ルートスターさくら組</v>
      </c>
      <c r="AX9" s="182">
        <f>RANK(AV9,$AV$5:$AV$28)</f>
        <v>5</v>
      </c>
    </row>
    <row r="10" spans="1:50" ht="21.95" customHeight="1" x14ac:dyDescent="0.15">
      <c r="A10" s="119"/>
      <c r="B10" s="174">
        <f>IF(C10&gt;E10,1,0)+IF(C11&gt;E11,1,0)+IF(C12&gt;E12,1,0)</f>
        <v>2</v>
      </c>
      <c r="C10" s="27">
        <f>J6</f>
        <v>15</v>
      </c>
      <c r="D10" s="28" t="s">
        <v>34</v>
      </c>
      <c r="E10" s="27">
        <f>H6</f>
        <v>6</v>
      </c>
      <c r="F10" s="177">
        <f>IF(E10&gt;C10,1,0)+IF(E11&gt;C11,1,0)+IF(E12&gt;C12,1,0)</f>
        <v>0</v>
      </c>
      <c r="G10" s="133">
        <f>IF(H10&gt;J10,1,0)+IF(H11&gt;J11,1,0)+IF(H12&gt;J12,1,0)</f>
        <v>0</v>
      </c>
      <c r="H10" s="25"/>
      <c r="I10" s="26" t="s">
        <v>34</v>
      </c>
      <c r="J10" s="25"/>
      <c r="K10" s="133">
        <f>IF(J10&gt;H10,1,0)+IF(J11&gt;H11,1,0)+IF(J12&gt;H12,1,0)</f>
        <v>0</v>
      </c>
      <c r="L10" s="139">
        <f>IF(M10&gt;O10,1,0)+IF(M11&gt;O11,1,0)+IF(M12&gt;O12,1,0)</f>
        <v>0</v>
      </c>
      <c r="M10" s="29"/>
      <c r="N10" s="30" t="s">
        <v>34</v>
      </c>
      <c r="O10" s="29"/>
      <c r="P10" s="139">
        <f>IF(O10&gt;M10,1,0)+IF(O11&gt;M11,1,0)+IF(O12&gt;M12,1,0)</f>
        <v>0</v>
      </c>
      <c r="Q10" s="136">
        <f>IF(R10&gt;T10,1,0)+IF(R11&gt;T11,1,0)+IF(R12&gt;T12,1,0)</f>
        <v>1</v>
      </c>
      <c r="R10" s="20">
        <v>10</v>
      </c>
      <c r="S10" s="21" t="s">
        <v>34</v>
      </c>
      <c r="T10" s="20">
        <v>15</v>
      </c>
      <c r="U10" s="136">
        <f>IF(T10&gt;R10,1,0)+IF(T11&gt;R11,1,0)+IF(T12&gt;R12,1,0)</f>
        <v>2</v>
      </c>
      <c r="V10" s="136">
        <f>IF(W10&gt;Y10,1,0)+IF(W11&gt;Y11,1,0)+IF(W12&gt;Y12,1,0)</f>
        <v>1</v>
      </c>
      <c r="W10" s="20">
        <v>14</v>
      </c>
      <c r="X10" s="21" t="s">
        <v>34</v>
      </c>
      <c r="Y10" s="20">
        <v>16</v>
      </c>
      <c r="Z10" s="136">
        <f>IF(Y10&gt;W10,1,0)+IF(Y11&gt;W11,1,0)+IF(Y12&gt;W12,1,0)</f>
        <v>2</v>
      </c>
      <c r="AA10" s="136">
        <f>IF(AB10&gt;AD10,1,0)+IF(AB11&gt;AD11,1,0)+IF(AB12&gt;AD12,1,0)</f>
        <v>0</v>
      </c>
      <c r="AB10" s="20">
        <v>13</v>
      </c>
      <c r="AC10" s="21" t="s">
        <v>34</v>
      </c>
      <c r="AD10" s="20">
        <v>15</v>
      </c>
      <c r="AE10" s="158">
        <f>IF(AD10&gt;AB10,1,0)+IF(AD11&gt;AB11,1,0)+IF(AD12&gt;AB12,1,0)</f>
        <v>2</v>
      </c>
      <c r="AF10" s="22"/>
      <c r="AG10" s="22"/>
      <c r="AH10" s="119"/>
      <c r="AI10" s="156"/>
      <c r="AJ10" s="152"/>
      <c r="AK10" s="143"/>
      <c r="AL10" s="152"/>
      <c r="AM10" s="152"/>
      <c r="AN10" s="152"/>
      <c r="AO10" s="143"/>
      <c r="AP10" s="152"/>
      <c r="AQ10" s="152"/>
      <c r="AR10" s="152"/>
      <c r="AS10" s="143"/>
      <c r="AT10" s="152"/>
      <c r="AU10" s="143"/>
      <c r="AV10" s="143"/>
      <c r="AW10" s="146"/>
      <c r="AX10" s="149"/>
    </row>
    <row r="11" spans="1:50" ht="21.95" customHeight="1" x14ac:dyDescent="0.15">
      <c r="A11" s="119"/>
      <c r="B11" s="175"/>
      <c r="C11" s="27">
        <f>J7</f>
        <v>15</v>
      </c>
      <c r="D11" s="28" t="s">
        <v>34</v>
      </c>
      <c r="E11" s="27">
        <f>H7</f>
        <v>6</v>
      </c>
      <c r="F11" s="178"/>
      <c r="G11" s="134"/>
      <c r="H11" s="25"/>
      <c r="I11" s="26" t="s">
        <v>34</v>
      </c>
      <c r="J11" s="25"/>
      <c r="K11" s="134"/>
      <c r="L11" s="140"/>
      <c r="M11" s="29"/>
      <c r="N11" s="30" t="s">
        <v>34</v>
      </c>
      <c r="O11" s="29"/>
      <c r="P11" s="140"/>
      <c r="Q11" s="137"/>
      <c r="R11" s="20">
        <v>17</v>
      </c>
      <c r="S11" s="21" t="s">
        <v>34</v>
      </c>
      <c r="T11" s="20">
        <v>16</v>
      </c>
      <c r="U11" s="137"/>
      <c r="V11" s="137"/>
      <c r="W11" s="20">
        <v>15</v>
      </c>
      <c r="X11" s="21" t="s">
        <v>34</v>
      </c>
      <c r="Y11" s="20">
        <v>6</v>
      </c>
      <c r="Z11" s="137"/>
      <c r="AA11" s="137"/>
      <c r="AB11" s="20">
        <v>10</v>
      </c>
      <c r="AC11" s="21" t="s">
        <v>34</v>
      </c>
      <c r="AD11" s="20">
        <v>15</v>
      </c>
      <c r="AE11" s="159"/>
      <c r="AF11" s="22"/>
      <c r="AG11" s="22"/>
      <c r="AH11" s="119"/>
      <c r="AI11" s="156"/>
      <c r="AJ11" s="152"/>
      <c r="AK11" s="143"/>
      <c r="AL11" s="152"/>
      <c r="AM11" s="152"/>
      <c r="AN11" s="152"/>
      <c r="AO11" s="143"/>
      <c r="AP11" s="152"/>
      <c r="AQ11" s="152"/>
      <c r="AR11" s="152"/>
      <c r="AS11" s="143"/>
      <c r="AT11" s="152"/>
      <c r="AU11" s="143"/>
      <c r="AV11" s="143"/>
      <c r="AW11" s="146"/>
      <c r="AX11" s="149"/>
    </row>
    <row r="12" spans="1:50" ht="21.95" customHeight="1" x14ac:dyDescent="0.15">
      <c r="A12" s="120"/>
      <c r="B12" s="176"/>
      <c r="C12" s="27">
        <f>J8</f>
        <v>0</v>
      </c>
      <c r="D12" s="28" t="s">
        <v>34</v>
      </c>
      <c r="E12" s="27">
        <f>H8</f>
        <v>0</v>
      </c>
      <c r="F12" s="179"/>
      <c r="G12" s="135"/>
      <c r="H12" s="25"/>
      <c r="I12" s="26" t="s">
        <v>34</v>
      </c>
      <c r="J12" s="25"/>
      <c r="K12" s="135"/>
      <c r="L12" s="141"/>
      <c r="M12" s="29"/>
      <c r="N12" s="30" t="s">
        <v>34</v>
      </c>
      <c r="O12" s="29"/>
      <c r="P12" s="141"/>
      <c r="Q12" s="138"/>
      <c r="R12" s="20">
        <v>16</v>
      </c>
      <c r="S12" s="21" t="s">
        <v>34</v>
      </c>
      <c r="T12" s="20">
        <v>17</v>
      </c>
      <c r="U12" s="138"/>
      <c r="V12" s="138"/>
      <c r="W12" s="20">
        <v>6</v>
      </c>
      <c r="X12" s="21" t="s">
        <v>34</v>
      </c>
      <c r="Y12" s="20">
        <v>15</v>
      </c>
      <c r="Z12" s="138"/>
      <c r="AA12" s="138"/>
      <c r="AB12" s="20"/>
      <c r="AC12" s="21" t="s">
        <v>34</v>
      </c>
      <c r="AD12" s="20"/>
      <c r="AE12" s="160"/>
      <c r="AF12" s="22"/>
      <c r="AG12" s="22"/>
      <c r="AH12" s="120"/>
      <c r="AI12" s="157"/>
      <c r="AJ12" s="153"/>
      <c r="AK12" s="144"/>
      <c r="AL12" s="153"/>
      <c r="AM12" s="153"/>
      <c r="AN12" s="153"/>
      <c r="AO12" s="144"/>
      <c r="AP12" s="153"/>
      <c r="AQ12" s="153"/>
      <c r="AR12" s="153"/>
      <c r="AS12" s="144"/>
      <c r="AT12" s="153"/>
      <c r="AU12" s="144"/>
      <c r="AV12" s="144"/>
      <c r="AW12" s="147"/>
      <c r="AX12" s="150"/>
    </row>
    <row r="13" spans="1:50" ht="21.95" customHeight="1" x14ac:dyDescent="0.15">
      <c r="A13" s="161" t="str">
        <f>L3</f>
        <v>竹千代 A</v>
      </c>
      <c r="B13" s="162">
        <f>L5</f>
        <v>7</v>
      </c>
      <c r="C13" s="163"/>
      <c r="D13" s="163"/>
      <c r="E13" s="163"/>
      <c r="F13" s="164"/>
      <c r="G13" s="186">
        <f>L9</f>
        <v>0</v>
      </c>
      <c r="H13" s="163"/>
      <c r="I13" s="163"/>
      <c r="J13" s="163"/>
      <c r="K13" s="164"/>
      <c r="L13" s="165"/>
      <c r="M13" s="166"/>
      <c r="N13" s="166"/>
      <c r="O13" s="166"/>
      <c r="P13" s="167"/>
      <c r="Q13" s="171">
        <v>3</v>
      </c>
      <c r="R13" s="172"/>
      <c r="S13" s="172"/>
      <c r="T13" s="172"/>
      <c r="U13" s="173"/>
      <c r="V13" s="171">
        <v>11</v>
      </c>
      <c r="W13" s="172"/>
      <c r="X13" s="172"/>
      <c r="Y13" s="172"/>
      <c r="Z13" s="173"/>
      <c r="AA13" s="171">
        <v>5</v>
      </c>
      <c r="AB13" s="172"/>
      <c r="AC13" s="172"/>
      <c r="AD13" s="172"/>
      <c r="AE13" s="184"/>
      <c r="AF13" s="19"/>
      <c r="AG13" s="19"/>
      <c r="AH13" s="161" t="str">
        <f>A13</f>
        <v>竹千代 A</v>
      </c>
      <c r="AI13" s="185">
        <f>IF(B14&gt;F14,1,0)+IF(G14&gt;K14,1,0)+IF(L14&gt;P14,1,0)+IF(Q14&gt;U14,1,0)+IF(V14&gt;Z14,1,0)+IF(AA14&gt;AE14,1,0)</f>
        <v>4</v>
      </c>
      <c r="AJ13" s="183">
        <f>IF(F14&gt;B14,1,0)+IF(K14&gt;G14,1,0)+IF(P14&gt;L14,1,0)+IF(U14&gt;Q14,1,0)+IF(Z14&gt;V14,1,0)+IF(AE14&gt;AA14,1,0)</f>
        <v>0</v>
      </c>
      <c r="AK13" s="180">
        <f>SUM(AI13/(AI13+AJ13))</f>
        <v>1</v>
      </c>
      <c r="AL13" s="183">
        <f>RANK(AK13,$AK$5:$AK$28,0)</f>
        <v>1</v>
      </c>
      <c r="AM13" s="183">
        <f>SUM(B14+G14+L14+Q14+V14+AA14)</f>
        <v>8</v>
      </c>
      <c r="AN13" s="183">
        <f>SUM(F14+K14+P14+U14+Z14+AE14)</f>
        <v>1</v>
      </c>
      <c r="AO13" s="180">
        <f>SUM(AM13/(AM13+AN13))</f>
        <v>0.88888888888888884</v>
      </c>
      <c r="AP13" s="183">
        <f>RANK(AO13,$AO$5:$AO$28,0)</f>
        <v>1</v>
      </c>
      <c r="AQ13" s="183">
        <f>SUM(C14+C15+C16+H14+H15+H16+M14+M15+M16+R14+R15+R16+W14+W15+W16+AB14+AB15+AB16)</f>
        <v>134</v>
      </c>
      <c r="AR13" s="183">
        <f>SUM(E14+E15+E16+J14+J15+J16+O14+O15+O16+T14+T15+T16+Y14+Y15+Y16+AD14+AD15+AD16)</f>
        <v>96</v>
      </c>
      <c r="AS13" s="180">
        <f>SUM(AQ13/(AQ13+AR13))</f>
        <v>0.58260869565217388</v>
      </c>
      <c r="AT13" s="183">
        <f>RANK(AS13,$AS$5:$AS$28,0)</f>
        <v>1</v>
      </c>
      <c r="AU13" s="180">
        <f>RANK(AK13,$AK$5:$AK$28,1)+AO13</f>
        <v>6.8888888888888893</v>
      </c>
      <c r="AV13" s="180">
        <f>RANK(AU13,$AU$5:$AU$28,1)+AS13</f>
        <v>6.5826086956521737</v>
      </c>
      <c r="AW13" s="181" t="str">
        <f>$AH$13</f>
        <v>竹千代 A</v>
      </c>
      <c r="AX13" s="182">
        <f>RANK(AV13,$AV$5:$AV$28)</f>
        <v>1</v>
      </c>
    </row>
    <row r="14" spans="1:50" ht="21.75" customHeight="1" x14ac:dyDescent="0.15">
      <c r="A14" s="119"/>
      <c r="B14" s="174">
        <f>IF(C14&gt;E14,1,0)+IF(C15&gt;E15,1,0)+IF(C16&gt;E16,1,0)</f>
        <v>2</v>
      </c>
      <c r="C14" s="27">
        <f>O6</f>
        <v>15</v>
      </c>
      <c r="D14" s="28" t="s">
        <v>34</v>
      </c>
      <c r="E14" s="27">
        <f>M6</f>
        <v>7</v>
      </c>
      <c r="F14" s="177">
        <f>IF(E14&gt;C14,1,0)+IF(E15&gt;C15,1,0)+IF(E16&gt;C16,1,0)</f>
        <v>0</v>
      </c>
      <c r="G14" s="177">
        <f>IF(H14&gt;J14,1,0)+IF(H15&gt;J15,1,0)+IF(H16&gt;J16,1,0)</f>
        <v>0</v>
      </c>
      <c r="H14" s="27">
        <f>O10</f>
        <v>0</v>
      </c>
      <c r="I14" s="28" t="s">
        <v>34</v>
      </c>
      <c r="J14" s="27">
        <f>M10</f>
        <v>0</v>
      </c>
      <c r="K14" s="177">
        <f>IF(J14&gt;H14,1,0)+IF(J15&gt;H15,1,0)+IF(J16&gt;H16,1,0)</f>
        <v>0</v>
      </c>
      <c r="L14" s="133">
        <f>IF(M14&gt;O14,1,0)+IF(M15&gt;O15,1,0)+IF(M16&gt;O16,1,0)</f>
        <v>0</v>
      </c>
      <c r="M14" s="25"/>
      <c r="N14" s="26" t="s">
        <v>34</v>
      </c>
      <c r="O14" s="25"/>
      <c r="P14" s="133">
        <f>IF(O14&gt;M14,1,0)+IF(O15&gt;M15,1,0)+IF(O16&gt;M16,1,0)</f>
        <v>0</v>
      </c>
      <c r="Q14" s="136">
        <f>IF(R14&gt;T14,1,0)+IF(R15&gt;T15,1,0)+IF(R16&gt;T16,1,0)</f>
        <v>2</v>
      </c>
      <c r="R14" s="20">
        <v>15</v>
      </c>
      <c r="S14" s="21" t="s">
        <v>34</v>
      </c>
      <c r="T14" s="20">
        <v>8</v>
      </c>
      <c r="U14" s="136">
        <f>IF(T14&gt;R14,1,0)+IF(T15&gt;R15,1,0)+IF(T16&gt;R16,1,0)</f>
        <v>0</v>
      </c>
      <c r="V14" s="136">
        <f>IF(W14&gt;Y14,1,0)+IF(W15&gt;Y15,1,0)+IF(W16&gt;Y16,1,0)</f>
        <v>2</v>
      </c>
      <c r="W14" s="20">
        <v>15</v>
      </c>
      <c r="X14" s="21" t="s">
        <v>34</v>
      </c>
      <c r="Y14" s="20">
        <v>10</v>
      </c>
      <c r="Z14" s="136">
        <f>IF(Y14&gt;W14,1,0)+IF(Y15&gt;W15,1,0)+IF(Y16&gt;W16,1,0)</f>
        <v>1</v>
      </c>
      <c r="AA14" s="136">
        <f>IF(AB14&gt;AD14,1,0)+IF(AB15&gt;AD15,1,0)+IF(AB16&gt;AD16,1,0)</f>
        <v>2</v>
      </c>
      <c r="AB14" s="20">
        <v>15</v>
      </c>
      <c r="AC14" s="21" t="s">
        <v>34</v>
      </c>
      <c r="AD14" s="20">
        <v>8</v>
      </c>
      <c r="AE14" s="158">
        <f>IF(AD14&gt;AB14,1,0)+IF(AD15&gt;AB15,1,0)+IF(AD16&gt;AB16,1,0)</f>
        <v>0</v>
      </c>
      <c r="AF14" s="22"/>
      <c r="AG14" s="22"/>
      <c r="AH14" s="119"/>
      <c r="AI14" s="156"/>
      <c r="AJ14" s="152"/>
      <c r="AK14" s="143"/>
      <c r="AL14" s="152"/>
      <c r="AM14" s="152"/>
      <c r="AN14" s="152"/>
      <c r="AO14" s="143"/>
      <c r="AP14" s="152"/>
      <c r="AQ14" s="152"/>
      <c r="AR14" s="152"/>
      <c r="AS14" s="143"/>
      <c r="AT14" s="152"/>
      <c r="AU14" s="143"/>
      <c r="AV14" s="143"/>
      <c r="AW14" s="146"/>
      <c r="AX14" s="149"/>
    </row>
    <row r="15" spans="1:50" ht="21.95" customHeight="1" x14ac:dyDescent="0.15">
      <c r="A15" s="119"/>
      <c r="B15" s="175"/>
      <c r="C15" s="27">
        <f>O7</f>
        <v>17</v>
      </c>
      <c r="D15" s="28" t="s">
        <v>34</v>
      </c>
      <c r="E15" s="27">
        <f>M7</f>
        <v>15</v>
      </c>
      <c r="F15" s="178"/>
      <c r="G15" s="178"/>
      <c r="H15" s="27">
        <f>O11</f>
        <v>0</v>
      </c>
      <c r="I15" s="28" t="s">
        <v>34</v>
      </c>
      <c r="J15" s="27">
        <f>M11</f>
        <v>0</v>
      </c>
      <c r="K15" s="178"/>
      <c r="L15" s="134"/>
      <c r="M15" s="25"/>
      <c r="N15" s="26" t="s">
        <v>34</v>
      </c>
      <c r="O15" s="25"/>
      <c r="P15" s="134"/>
      <c r="Q15" s="137"/>
      <c r="R15" s="20">
        <v>15</v>
      </c>
      <c r="S15" s="21" t="s">
        <v>34</v>
      </c>
      <c r="T15" s="20">
        <v>13</v>
      </c>
      <c r="U15" s="137"/>
      <c r="V15" s="137"/>
      <c r="W15" s="20">
        <v>12</v>
      </c>
      <c r="X15" s="21" t="s">
        <v>34</v>
      </c>
      <c r="Y15" s="20">
        <v>15</v>
      </c>
      <c r="Z15" s="137"/>
      <c r="AA15" s="137"/>
      <c r="AB15" s="20">
        <v>15</v>
      </c>
      <c r="AC15" s="21" t="s">
        <v>34</v>
      </c>
      <c r="AD15" s="20">
        <v>13</v>
      </c>
      <c r="AE15" s="159"/>
      <c r="AF15" s="22"/>
      <c r="AG15" s="22"/>
      <c r="AH15" s="119"/>
      <c r="AI15" s="156"/>
      <c r="AJ15" s="152"/>
      <c r="AK15" s="143"/>
      <c r="AL15" s="152"/>
      <c r="AM15" s="152"/>
      <c r="AN15" s="152"/>
      <c r="AO15" s="143"/>
      <c r="AP15" s="152"/>
      <c r="AQ15" s="152"/>
      <c r="AR15" s="152"/>
      <c r="AS15" s="143"/>
      <c r="AT15" s="152"/>
      <c r="AU15" s="143"/>
      <c r="AV15" s="143"/>
      <c r="AW15" s="146"/>
      <c r="AX15" s="149"/>
    </row>
    <row r="16" spans="1:50" ht="21.95" customHeight="1" x14ac:dyDescent="0.15">
      <c r="A16" s="120"/>
      <c r="B16" s="176"/>
      <c r="C16" s="27">
        <f>O8</f>
        <v>0</v>
      </c>
      <c r="D16" s="28" t="s">
        <v>34</v>
      </c>
      <c r="E16" s="27">
        <f>M8</f>
        <v>0</v>
      </c>
      <c r="F16" s="179"/>
      <c r="G16" s="179"/>
      <c r="H16" s="27">
        <f>O12</f>
        <v>0</v>
      </c>
      <c r="I16" s="28" t="s">
        <v>34</v>
      </c>
      <c r="J16" s="27">
        <f>M12</f>
        <v>0</v>
      </c>
      <c r="K16" s="179"/>
      <c r="L16" s="135"/>
      <c r="M16" s="25"/>
      <c r="N16" s="26" t="s">
        <v>34</v>
      </c>
      <c r="O16" s="25"/>
      <c r="P16" s="135"/>
      <c r="Q16" s="138"/>
      <c r="R16" s="20"/>
      <c r="S16" s="21" t="s">
        <v>34</v>
      </c>
      <c r="T16" s="20"/>
      <c r="U16" s="138"/>
      <c r="V16" s="138"/>
      <c r="W16" s="20">
        <v>15</v>
      </c>
      <c r="X16" s="21" t="s">
        <v>34</v>
      </c>
      <c r="Y16" s="20">
        <v>7</v>
      </c>
      <c r="Z16" s="138"/>
      <c r="AA16" s="138"/>
      <c r="AB16" s="20"/>
      <c r="AC16" s="21" t="s">
        <v>34</v>
      </c>
      <c r="AD16" s="20"/>
      <c r="AE16" s="160"/>
      <c r="AF16" s="22"/>
      <c r="AG16" s="22"/>
      <c r="AH16" s="120"/>
      <c r="AI16" s="157"/>
      <c r="AJ16" s="153"/>
      <c r="AK16" s="144"/>
      <c r="AL16" s="153"/>
      <c r="AM16" s="153"/>
      <c r="AN16" s="153"/>
      <c r="AO16" s="144"/>
      <c r="AP16" s="153"/>
      <c r="AQ16" s="153"/>
      <c r="AR16" s="153"/>
      <c r="AS16" s="144"/>
      <c r="AT16" s="153"/>
      <c r="AU16" s="144"/>
      <c r="AV16" s="144"/>
      <c r="AW16" s="147"/>
      <c r="AX16" s="150"/>
    </row>
    <row r="17" spans="1:50" ht="21.95" customHeight="1" x14ac:dyDescent="0.15">
      <c r="A17" s="161" t="str">
        <f>Q3</f>
        <v>トリッキィ〜？Ｇ</v>
      </c>
      <c r="B17" s="187">
        <f>Q5</f>
        <v>0</v>
      </c>
      <c r="C17" s="188"/>
      <c r="D17" s="188"/>
      <c r="E17" s="188"/>
      <c r="F17" s="189"/>
      <c r="G17" s="186">
        <f>Q9</f>
        <v>6</v>
      </c>
      <c r="H17" s="163"/>
      <c r="I17" s="163"/>
      <c r="J17" s="163"/>
      <c r="K17" s="164"/>
      <c r="L17" s="186">
        <f>Q13</f>
        <v>3</v>
      </c>
      <c r="M17" s="163"/>
      <c r="N17" s="163"/>
      <c r="O17" s="163"/>
      <c r="P17" s="164"/>
      <c r="Q17" s="165"/>
      <c r="R17" s="166"/>
      <c r="S17" s="166"/>
      <c r="T17" s="166"/>
      <c r="U17" s="167"/>
      <c r="V17" s="171">
        <v>9</v>
      </c>
      <c r="W17" s="172"/>
      <c r="X17" s="172"/>
      <c r="Y17" s="172"/>
      <c r="Z17" s="173"/>
      <c r="AA17" s="171">
        <v>12</v>
      </c>
      <c r="AB17" s="172"/>
      <c r="AC17" s="172"/>
      <c r="AD17" s="172"/>
      <c r="AE17" s="184"/>
      <c r="AF17" s="19"/>
      <c r="AG17" s="19"/>
      <c r="AH17" s="161" t="str">
        <f>A17</f>
        <v>トリッキィ〜？Ｇ</v>
      </c>
      <c r="AI17" s="185">
        <f>IF(B18&gt;F18,1,0)+IF(G18&gt;K18,1,0)+IF(L18&gt;P18,1,0)+IF(Q18&gt;U18,1,0)+IF(V18&gt;Z18,1,0)+IF(AA18&gt;AE18,1,0)</f>
        <v>1</v>
      </c>
      <c r="AJ17" s="183">
        <f>IF(F18&gt;B18,1,0)+IF(K18&gt;G18,1,0)+IF(P18&gt;L18,1,0)+IF(U18&gt;Q18,1,0)+IF(Z18&gt;V18,1,0)+IF(AE18&gt;AA18,1,0)</f>
        <v>3</v>
      </c>
      <c r="AK17" s="180">
        <f>SUM(AI17/(AI17+AJ17))</f>
        <v>0.25</v>
      </c>
      <c r="AL17" s="183">
        <f>RANK(AK17,$AK$5:$AK$28,0)</f>
        <v>5</v>
      </c>
      <c r="AM17" s="183">
        <f>SUM(B18+G18+L18+Q18+V18+AA18)</f>
        <v>3</v>
      </c>
      <c r="AN17" s="183">
        <f>SUM(F18+K18+P18+U18+Z18+AE18)</f>
        <v>7</v>
      </c>
      <c r="AO17" s="180">
        <f>SUM(AM17/(AM17+AN17))</f>
        <v>0.3</v>
      </c>
      <c r="AP17" s="183">
        <f>RANK(AO17,$AO$5:$AO$28,0)</f>
        <v>6</v>
      </c>
      <c r="AQ17" s="183">
        <f>SUM(C18+C19+C20+H18+H19+H20+M18+M19+M20+R18+R19+R20+W18+W19+W20+AB18+AB19+AB20)</f>
        <v>128</v>
      </c>
      <c r="AR17" s="183">
        <f>SUM(E18+E19+E20+J18+J19+J20+O18+O19+O20+T18+T19+T20+Y18+Y19+Y20+AD18+AD19+AD20)</f>
        <v>143</v>
      </c>
      <c r="AS17" s="180">
        <f>SUM(AQ17/(AQ17+AR17))</f>
        <v>0.47232472324723246</v>
      </c>
      <c r="AT17" s="183">
        <f>RANK(AS17,$AS$5:$AS$28,0)</f>
        <v>6</v>
      </c>
      <c r="AU17" s="180">
        <f>RANK(AK17,$AK$5:$AK$28,1)+AO17</f>
        <v>1.3</v>
      </c>
      <c r="AV17" s="180">
        <f>RANK(AU17,$AU$5:$AU$28,1)+AS17</f>
        <v>1.4723247232472325</v>
      </c>
      <c r="AW17" s="181" t="str">
        <f>$AH$17</f>
        <v>トリッキィ〜？Ｇ</v>
      </c>
      <c r="AX17" s="182">
        <f>RANK(AV17,$AV$5:$AV$28)</f>
        <v>6</v>
      </c>
    </row>
    <row r="18" spans="1:50" ht="21.95" customHeight="1" x14ac:dyDescent="0.15">
      <c r="A18" s="119"/>
      <c r="B18" s="190">
        <f>IF(C18&gt;E18,1,0)+IF(C19&gt;E19,1,0)+IF(C20&gt;E20,1,0)</f>
        <v>0</v>
      </c>
      <c r="C18" s="29">
        <f>T6</f>
        <v>0</v>
      </c>
      <c r="D18" s="30" t="s">
        <v>34</v>
      </c>
      <c r="E18" s="29">
        <f>R6</f>
        <v>0</v>
      </c>
      <c r="F18" s="139">
        <f>IF(E18&gt;C18,1,0)+IF(E19&gt;C19,1,0)+IF(E20&gt;C20,1,0)</f>
        <v>0</v>
      </c>
      <c r="G18" s="177">
        <f>IF(H18&gt;J18,1,0)+IF(H19&gt;J19,1,0)+IF(H20&gt;J20,1,0)</f>
        <v>2</v>
      </c>
      <c r="H18" s="27">
        <f>T10</f>
        <v>15</v>
      </c>
      <c r="I18" s="28" t="s">
        <v>34</v>
      </c>
      <c r="J18" s="27">
        <f>R10</f>
        <v>10</v>
      </c>
      <c r="K18" s="177">
        <f>IF(J18&gt;H18,1,0)+IF(J19&gt;H19,1,0)+IF(J20&gt;H20,1,0)</f>
        <v>1</v>
      </c>
      <c r="L18" s="177">
        <f>IF(M18&gt;O18,1,0)+IF(M19&gt;O19,1,0)+IF(M20&gt;O20,1,0)</f>
        <v>0</v>
      </c>
      <c r="M18" s="27">
        <f>T14</f>
        <v>8</v>
      </c>
      <c r="N18" s="28" t="s">
        <v>34</v>
      </c>
      <c r="O18" s="27">
        <f>R14</f>
        <v>15</v>
      </c>
      <c r="P18" s="177">
        <f>IF(O18&gt;M18,1,0)+IF(O19&gt;M19,1,0)+IF(O20&gt;M20,1,0)</f>
        <v>2</v>
      </c>
      <c r="Q18" s="133">
        <f>IF(R18&gt;T18,1,0)+IF(R19&gt;T19,1,0)+IF(R20&gt;T20,1,0)</f>
        <v>0</v>
      </c>
      <c r="R18" s="25"/>
      <c r="S18" s="26" t="s">
        <v>34</v>
      </c>
      <c r="T18" s="25"/>
      <c r="U18" s="133">
        <f>IF(T18&gt;R18,1,0)+IF(T19&gt;R19,1,0)+IF(T20&gt;R20,1,0)</f>
        <v>0</v>
      </c>
      <c r="V18" s="136">
        <f>IF(W18&gt;Y18,1,0)+IF(W19&gt;Y19,1,0)+IF(W20&gt;Y20,1,0)</f>
        <v>1</v>
      </c>
      <c r="W18" s="20">
        <v>15</v>
      </c>
      <c r="X18" s="21" t="s">
        <v>34</v>
      </c>
      <c r="Y18" s="20">
        <v>10</v>
      </c>
      <c r="Z18" s="136">
        <f>IF(Y18&gt;W18,1,0)+IF(Y19&gt;W19,1,0)+IF(Y20&gt;W20,1,0)</f>
        <v>2</v>
      </c>
      <c r="AA18" s="136">
        <f>IF(AB18&gt;AD18,1,0)+IF(AB19&gt;AD19,1,0)+IF(AB20&gt;AD20,1,0)</f>
        <v>0</v>
      </c>
      <c r="AB18" s="20">
        <v>13</v>
      </c>
      <c r="AC18" s="21" t="s">
        <v>34</v>
      </c>
      <c r="AD18" s="20">
        <v>15</v>
      </c>
      <c r="AE18" s="158">
        <f>IF(AD18&gt;AB18,1,0)+IF(AD19&gt;AB19,1,0)+IF(AD20&gt;AB20,1,0)</f>
        <v>2</v>
      </c>
      <c r="AF18" s="22"/>
      <c r="AG18" s="22"/>
      <c r="AH18" s="119"/>
      <c r="AI18" s="156"/>
      <c r="AJ18" s="152"/>
      <c r="AK18" s="143"/>
      <c r="AL18" s="152"/>
      <c r="AM18" s="152"/>
      <c r="AN18" s="152"/>
      <c r="AO18" s="143"/>
      <c r="AP18" s="152"/>
      <c r="AQ18" s="152"/>
      <c r="AR18" s="152"/>
      <c r="AS18" s="143"/>
      <c r="AT18" s="152"/>
      <c r="AU18" s="143"/>
      <c r="AV18" s="143"/>
      <c r="AW18" s="146"/>
      <c r="AX18" s="149"/>
    </row>
    <row r="19" spans="1:50" ht="21.95" customHeight="1" x14ac:dyDescent="0.15">
      <c r="A19" s="119"/>
      <c r="B19" s="191"/>
      <c r="C19" s="29">
        <f>T7</f>
        <v>0</v>
      </c>
      <c r="D19" s="30" t="s">
        <v>34</v>
      </c>
      <c r="E19" s="29">
        <f>R7</f>
        <v>0</v>
      </c>
      <c r="F19" s="140"/>
      <c r="G19" s="178"/>
      <c r="H19" s="27">
        <f>T11</f>
        <v>16</v>
      </c>
      <c r="I19" s="28" t="s">
        <v>34</v>
      </c>
      <c r="J19" s="27">
        <f>R11</f>
        <v>17</v>
      </c>
      <c r="K19" s="178"/>
      <c r="L19" s="178"/>
      <c r="M19" s="27">
        <f>T15</f>
        <v>13</v>
      </c>
      <c r="N19" s="28" t="s">
        <v>34</v>
      </c>
      <c r="O19" s="27">
        <f>R15</f>
        <v>15</v>
      </c>
      <c r="P19" s="178"/>
      <c r="Q19" s="134"/>
      <c r="R19" s="25"/>
      <c r="S19" s="26" t="s">
        <v>34</v>
      </c>
      <c r="T19" s="25"/>
      <c r="U19" s="134"/>
      <c r="V19" s="137"/>
      <c r="W19" s="20">
        <v>8</v>
      </c>
      <c r="X19" s="21" t="s">
        <v>34</v>
      </c>
      <c r="Y19" s="20">
        <v>15</v>
      </c>
      <c r="Z19" s="137"/>
      <c r="AA19" s="137"/>
      <c r="AB19" s="20">
        <v>13</v>
      </c>
      <c r="AC19" s="21" t="s">
        <v>34</v>
      </c>
      <c r="AD19" s="20">
        <v>15</v>
      </c>
      <c r="AE19" s="159"/>
      <c r="AF19" s="22"/>
      <c r="AG19" s="22"/>
      <c r="AH19" s="119"/>
      <c r="AI19" s="156"/>
      <c r="AJ19" s="152"/>
      <c r="AK19" s="143"/>
      <c r="AL19" s="152"/>
      <c r="AM19" s="152"/>
      <c r="AN19" s="152"/>
      <c r="AO19" s="143"/>
      <c r="AP19" s="152"/>
      <c r="AQ19" s="152"/>
      <c r="AR19" s="152"/>
      <c r="AS19" s="143"/>
      <c r="AT19" s="152"/>
      <c r="AU19" s="143"/>
      <c r="AV19" s="143"/>
      <c r="AW19" s="146"/>
      <c r="AX19" s="149"/>
    </row>
    <row r="20" spans="1:50" ht="21.95" customHeight="1" x14ac:dyDescent="0.15">
      <c r="A20" s="120"/>
      <c r="B20" s="192"/>
      <c r="C20" s="29">
        <f>T8</f>
        <v>0</v>
      </c>
      <c r="D20" s="30" t="s">
        <v>34</v>
      </c>
      <c r="E20" s="29">
        <f>R8</f>
        <v>0</v>
      </c>
      <c r="F20" s="141"/>
      <c r="G20" s="179"/>
      <c r="H20" s="27">
        <f>T12</f>
        <v>17</v>
      </c>
      <c r="I20" s="28" t="s">
        <v>34</v>
      </c>
      <c r="J20" s="27">
        <f>R12</f>
        <v>16</v>
      </c>
      <c r="K20" s="179"/>
      <c r="L20" s="179"/>
      <c r="M20" s="27">
        <f>T16</f>
        <v>0</v>
      </c>
      <c r="N20" s="28" t="s">
        <v>34</v>
      </c>
      <c r="O20" s="27">
        <f>R16</f>
        <v>0</v>
      </c>
      <c r="P20" s="179"/>
      <c r="Q20" s="135"/>
      <c r="R20" s="25"/>
      <c r="S20" s="26" t="s">
        <v>34</v>
      </c>
      <c r="T20" s="25"/>
      <c r="U20" s="135"/>
      <c r="V20" s="138"/>
      <c r="W20" s="20">
        <v>10</v>
      </c>
      <c r="X20" s="21" t="s">
        <v>34</v>
      </c>
      <c r="Y20" s="20">
        <v>15</v>
      </c>
      <c r="Z20" s="138"/>
      <c r="AA20" s="138"/>
      <c r="AB20" s="20"/>
      <c r="AC20" s="21" t="s">
        <v>34</v>
      </c>
      <c r="AD20" s="20"/>
      <c r="AE20" s="160"/>
      <c r="AF20" s="22"/>
      <c r="AG20" s="22"/>
      <c r="AH20" s="120"/>
      <c r="AI20" s="157"/>
      <c r="AJ20" s="153"/>
      <c r="AK20" s="144"/>
      <c r="AL20" s="153"/>
      <c r="AM20" s="153"/>
      <c r="AN20" s="153"/>
      <c r="AO20" s="144"/>
      <c r="AP20" s="153"/>
      <c r="AQ20" s="153"/>
      <c r="AR20" s="153"/>
      <c r="AS20" s="144"/>
      <c r="AT20" s="153"/>
      <c r="AU20" s="144"/>
      <c r="AV20" s="144"/>
      <c r="AW20" s="147"/>
      <c r="AX20" s="150"/>
    </row>
    <row r="21" spans="1:50" ht="21.95" customHeight="1" x14ac:dyDescent="0.15">
      <c r="A21" s="161" t="str">
        <f>V3</f>
        <v>ＳＶＢ楽友会</v>
      </c>
      <c r="B21" s="162">
        <f>V5</f>
        <v>4</v>
      </c>
      <c r="C21" s="163"/>
      <c r="D21" s="163"/>
      <c r="E21" s="163"/>
      <c r="F21" s="164"/>
      <c r="G21" s="186">
        <f>V9</f>
        <v>2</v>
      </c>
      <c r="H21" s="163"/>
      <c r="I21" s="163"/>
      <c r="J21" s="163"/>
      <c r="K21" s="164"/>
      <c r="L21" s="186">
        <f>V13</f>
        <v>11</v>
      </c>
      <c r="M21" s="163"/>
      <c r="N21" s="163"/>
      <c r="O21" s="163"/>
      <c r="P21" s="164"/>
      <c r="Q21" s="186">
        <f>V17</f>
        <v>9</v>
      </c>
      <c r="R21" s="163"/>
      <c r="S21" s="163"/>
      <c r="T21" s="163"/>
      <c r="U21" s="164"/>
      <c r="V21" s="165"/>
      <c r="W21" s="166"/>
      <c r="X21" s="166"/>
      <c r="Y21" s="166"/>
      <c r="Z21" s="167"/>
      <c r="AA21" s="168">
        <v>0</v>
      </c>
      <c r="AB21" s="169"/>
      <c r="AC21" s="169"/>
      <c r="AD21" s="169"/>
      <c r="AE21" s="193"/>
      <c r="AF21" s="19"/>
      <c r="AG21" s="19"/>
      <c r="AH21" s="161" t="str">
        <f>A21</f>
        <v>ＳＶＢ楽友会</v>
      </c>
      <c r="AI21" s="185">
        <f>IF(B22&gt;F22,1,0)+IF(G22&gt;K22,1,0)+IF(L22&gt;P22,1,0)+IF(Q22&gt;U22,1,0)+IF(V22&gt;Z22,1,0)+IF(AA22&gt;AE22,1,0)</f>
        <v>2</v>
      </c>
      <c r="AJ21" s="183">
        <f>IF(F22&gt;B22,1,0)+IF(K22&gt;G22,1,0)+IF(P22&gt;L22,1,0)+IF(U22&gt;Q22,1,0)+IF(Z22&gt;V22,1,0)+IF(AE22&gt;AA22,1,0)</f>
        <v>2</v>
      </c>
      <c r="AK21" s="180">
        <f>SUM(AI21/(AI21+AJ21))</f>
        <v>0.5</v>
      </c>
      <c r="AL21" s="183">
        <f>RANK(AK21,$AK$5:$AK$28,0)</f>
        <v>2</v>
      </c>
      <c r="AM21" s="183">
        <f>SUM(B22+G22+L22+Q22+V22+AA22)</f>
        <v>5</v>
      </c>
      <c r="AN21" s="183">
        <f>SUM(F22+K22+P22+U22+Z22+AE22)</f>
        <v>6</v>
      </c>
      <c r="AO21" s="180">
        <f>SUM(AM21/(AM21+AN21))</f>
        <v>0.45454545454545453</v>
      </c>
      <c r="AP21" s="183">
        <f>RANK(AO21,$AO$5:$AO$28,0)</f>
        <v>3</v>
      </c>
      <c r="AQ21" s="183">
        <f>SUM(C22+C23+C24+H22+H23+H24+M22+M23+M24+R22+R23+R24+W22+W23+W24+AB22+AB23+AB24)</f>
        <v>134</v>
      </c>
      <c r="AR21" s="183">
        <f>SUM(E22+E23+E24+J22+J23+J24+O22+O23+O24+T22+T23+T24+Y22+Y23+Y24+AD22+AD23+AD24)</f>
        <v>140</v>
      </c>
      <c r="AS21" s="180">
        <f>SUM(AQ21/(AQ21+AR21))</f>
        <v>0.48905109489051096</v>
      </c>
      <c r="AT21" s="183">
        <f>RANK(AS21,$AS$5:$AS$28,0)</f>
        <v>3</v>
      </c>
      <c r="AU21" s="180">
        <f>RANK(AK21,$AK$5:$AK$28,1)+AO21</f>
        <v>3.4545454545454546</v>
      </c>
      <c r="AV21" s="180">
        <f>RANK(AU21,$AU$5:$AU$28,1)+AS21</f>
        <v>4.4890510948905114</v>
      </c>
      <c r="AW21" s="181" t="str">
        <f>$AH$21</f>
        <v>ＳＶＢ楽友会</v>
      </c>
      <c r="AX21" s="182">
        <f>RANK(AV21,$AV$5:$AV$28)</f>
        <v>3</v>
      </c>
    </row>
    <row r="22" spans="1:50" ht="21.95" customHeight="1" x14ac:dyDescent="0.15">
      <c r="A22" s="119"/>
      <c r="B22" s="174">
        <f>IF(C22&gt;E22,1,0)+IF(C23&gt;E23,1,0)+IF(C24&gt;E24,1,0)</f>
        <v>0</v>
      </c>
      <c r="C22" s="27">
        <f>Y6</f>
        <v>12</v>
      </c>
      <c r="D22" s="28" t="s">
        <v>34</v>
      </c>
      <c r="E22" s="27">
        <f>W6</f>
        <v>15</v>
      </c>
      <c r="F22" s="177">
        <f>IF(E22&gt;C22,1,0)+IF(E23&gt;C23,1,0)+IF(E24&gt;C24,1,0)</f>
        <v>2</v>
      </c>
      <c r="G22" s="177">
        <f>IF(H22&gt;J22,1,0)+IF(H23&gt;J23,1,0)+IF(H24&gt;J24,1,0)</f>
        <v>2</v>
      </c>
      <c r="H22" s="27">
        <f>Y10</f>
        <v>16</v>
      </c>
      <c r="I22" s="28" t="s">
        <v>34</v>
      </c>
      <c r="J22" s="27">
        <f>W10</f>
        <v>14</v>
      </c>
      <c r="K22" s="177">
        <f>IF(J22&gt;H22,1,0)+IF(J23&gt;H23,1,0)+IF(J24&gt;H24,1,0)</f>
        <v>1</v>
      </c>
      <c r="L22" s="177">
        <f>IF(M22&gt;O22,1,0)+IF(M23&gt;O23,1,0)+IF(M24&gt;O24,1,0)</f>
        <v>1</v>
      </c>
      <c r="M22" s="27">
        <f>Y14</f>
        <v>10</v>
      </c>
      <c r="N22" s="28" t="s">
        <v>34</v>
      </c>
      <c r="O22" s="27">
        <f>W14</f>
        <v>15</v>
      </c>
      <c r="P22" s="177">
        <f>IF(O22&gt;M22,1,0)+IF(O23&gt;M23,1,0)+IF(O24&gt;M24,1,0)</f>
        <v>2</v>
      </c>
      <c r="Q22" s="177">
        <f>IF(R22&gt;T22,1,0)+IF(R23&gt;T23,1,0)+IF(R24&gt;T24,1,0)</f>
        <v>2</v>
      </c>
      <c r="R22" s="27">
        <f>Y18</f>
        <v>10</v>
      </c>
      <c r="S22" s="28" t="s">
        <v>34</v>
      </c>
      <c r="T22" s="27">
        <f>W18</f>
        <v>15</v>
      </c>
      <c r="U22" s="177">
        <f>IF(T22&gt;R22,1,0)+IF(T23&gt;R23,1,0)+IF(T24&gt;R24,1,0)</f>
        <v>1</v>
      </c>
      <c r="V22" s="133">
        <f>IF(W22&gt;Y22,1,0)+IF(W23&gt;Y23,1,0)+IF(W24&gt;Y24,1,0)</f>
        <v>0</v>
      </c>
      <c r="W22" s="25"/>
      <c r="X22" s="26" t="s">
        <v>34</v>
      </c>
      <c r="Y22" s="25"/>
      <c r="Z22" s="133">
        <f>IF(Y22&gt;W22,1,0)+IF(Y23&gt;W23,1,0)+IF(Y24&gt;W24,1,0)</f>
        <v>0</v>
      </c>
      <c r="AA22" s="139">
        <f>IF(AB22&gt;AD22,1,0)+IF(AB23&gt;AD23,1,0)+IF(AB24&gt;AD24,1,0)</f>
        <v>0</v>
      </c>
      <c r="AB22" s="29"/>
      <c r="AC22" s="30" t="s">
        <v>34</v>
      </c>
      <c r="AD22" s="29"/>
      <c r="AE22" s="194">
        <f>IF(AD22&gt;AB22,1,0)+IF(AD23&gt;AB23,1,0)+IF(AD24&gt;AB24,1,0)</f>
        <v>0</v>
      </c>
      <c r="AF22" s="22"/>
      <c r="AG22" s="22"/>
      <c r="AH22" s="119"/>
      <c r="AI22" s="156"/>
      <c r="AJ22" s="152"/>
      <c r="AK22" s="143"/>
      <c r="AL22" s="152"/>
      <c r="AM22" s="152"/>
      <c r="AN22" s="152"/>
      <c r="AO22" s="143"/>
      <c r="AP22" s="152"/>
      <c r="AQ22" s="152"/>
      <c r="AR22" s="152"/>
      <c r="AS22" s="143"/>
      <c r="AT22" s="152"/>
      <c r="AU22" s="143"/>
      <c r="AV22" s="143"/>
      <c r="AW22" s="146"/>
      <c r="AX22" s="149"/>
    </row>
    <row r="23" spans="1:50" ht="21.95" customHeight="1" x14ac:dyDescent="0.15">
      <c r="A23" s="119"/>
      <c r="B23" s="175"/>
      <c r="C23" s="27">
        <f>Y7</f>
        <v>13</v>
      </c>
      <c r="D23" s="28" t="s">
        <v>34</v>
      </c>
      <c r="E23" s="27">
        <f>W7</f>
        <v>15</v>
      </c>
      <c r="F23" s="178"/>
      <c r="G23" s="178"/>
      <c r="H23" s="27">
        <f>Y11</f>
        <v>6</v>
      </c>
      <c r="I23" s="28" t="s">
        <v>34</v>
      </c>
      <c r="J23" s="27">
        <f>W11</f>
        <v>15</v>
      </c>
      <c r="K23" s="178"/>
      <c r="L23" s="178"/>
      <c r="M23" s="27">
        <f>Y15</f>
        <v>15</v>
      </c>
      <c r="N23" s="28" t="s">
        <v>34</v>
      </c>
      <c r="O23" s="27">
        <f>W15</f>
        <v>12</v>
      </c>
      <c r="P23" s="178"/>
      <c r="Q23" s="178"/>
      <c r="R23" s="27">
        <f>Y19</f>
        <v>15</v>
      </c>
      <c r="S23" s="28" t="s">
        <v>34</v>
      </c>
      <c r="T23" s="27">
        <f>W19</f>
        <v>8</v>
      </c>
      <c r="U23" s="178"/>
      <c r="V23" s="134"/>
      <c r="W23" s="25"/>
      <c r="X23" s="26" t="s">
        <v>34</v>
      </c>
      <c r="Y23" s="25"/>
      <c r="Z23" s="134"/>
      <c r="AA23" s="140"/>
      <c r="AB23" s="29"/>
      <c r="AC23" s="30" t="s">
        <v>34</v>
      </c>
      <c r="AD23" s="29"/>
      <c r="AE23" s="195"/>
      <c r="AF23" s="22"/>
      <c r="AG23" s="22"/>
      <c r="AH23" s="119"/>
      <c r="AI23" s="156"/>
      <c r="AJ23" s="152"/>
      <c r="AK23" s="143"/>
      <c r="AL23" s="152"/>
      <c r="AM23" s="152"/>
      <c r="AN23" s="152"/>
      <c r="AO23" s="143"/>
      <c r="AP23" s="152"/>
      <c r="AQ23" s="152"/>
      <c r="AR23" s="152"/>
      <c r="AS23" s="143"/>
      <c r="AT23" s="152"/>
      <c r="AU23" s="143"/>
      <c r="AV23" s="143"/>
      <c r="AW23" s="146"/>
      <c r="AX23" s="149"/>
    </row>
    <row r="24" spans="1:50" ht="21.95" customHeight="1" x14ac:dyDescent="0.15">
      <c r="A24" s="120"/>
      <c r="B24" s="176"/>
      <c r="C24" s="27">
        <f>Y8</f>
        <v>0</v>
      </c>
      <c r="D24" s="28" t="s">
        <v>34</v>
      </c>
      <c r="E24" s="27">
        <f>W8</f>
        <v>0</v>
      </c>
      <c r="F24" s="179"/>
      <c r="G24" s="179"/>
      <c r="H24" s="27">
        <f>Y12</f>
        <v>15</v>
      </c>
      <c r="I24" s="28" t="s">
        <v>34</v>
      </c>
      <c r="J24" s="27">
        <f>W12</f>
        <v>6</v>
      </c>
      <c r="K24" s="179"/>
      <c r="L24" s="179"/>
      <c r="M24" s="27">
        <f>Y16</f>
        <v>7</v>
      </c>
      <c r="N24" s="28" t="s">
        <v>34</v>
      </c>
      <c r="O24" s="27">
        <f>W16</f>
        <v>15</v>
      </c>
      <c r="P24" s="179"/>
      <c r="Q24" s="179"/>
      <c r="R24" s="27">
        <f>Y20</f>
        <v>15</v>
      </c>
      <c r="S24" s="28" t="s">
        <v>34</v>
      </c>
      <c r="T24" s="27">
        <f>W20</f>
        <v>10</v>
      </c>
      <c r="U24" s="179"/>
      <c r="V24" s="135"/>
      <c r="W24" s="25"/>
      <c r="X24" s="26" t="s">
        <v>34</v>
      </c>
      <c r="Y24" s="25"/>
      <c r="Z24" s="135"/>
      <c r="AA24" s="141"/>
      <c r="AB24" s="29"/>
      <c r="AC24" s="30" t="s">
        <v>34</v>
      </c>
      <c r="AD24" s="29"/>
      <c r="AE24" s="196"/>
      <c r="AF24" s="22"/>
      <c r="AG24" s="22"/>
      <c r="AH24" s="120"/>
      <c r="AI24" s="157"/>
      <c r="AJ24" s="153"/>
      <c r="AK24" s="144"/>
      <c r="AL24" s="153"/>
      <c r="AM24" s="153"/>
      <c r="AN24" s="153"/>
      <c r="AO24" s="144"/>
      <c r="AP24" s="153"/>
      <c r="AQ24" s="153"/>
      <c r="AR24" s="153"/>
      <c r="AS24" s="144"/>
      <c r="AT24" s="153"/>
      <c r="AU24" s="144"/>
      <c r="AV24" s="144"/>
      <c r="AW24" s="147"/>
      <c r="AX24" s="150"/>
    </row>
    <row r="25" spans="1:50" ht="21.95" customHeight="1" x14ac:dyDescent="0.15">
      <c r="A25" s="161" t="str">
        <f>AA3</f>
        <v>ONEピース Ｒ</v>
      </c>
      <c r="B25" s="162">
        <f>AA5</f>
        <v>1</v>
      </c>
      <c r="C25" s="163"/>
      <c r="D25" s="163"/>
      <c r="E25" s="163"/>
      <c r="F25" s="164"/>
      <c r="G25" s="186">
        <f>AA9</f>
        <v>8</v>
      </c>
      <c r="H25" s="163"/>
      <c r="I25" s="163"/>
      <c r="J25" s="163"/>
      <c r="K25" s="164"/>
      <c r="L25" s="186">
        <f>AA13</f>
        <v>5</v>
      </c>
      <c r="M25" s="163"/>
      <c r="N25" s="163"/>
      <c r="O25" s="163"/>
      <c r="P25" s="164"/>
      <c r="Q25" s="186">
        <f>AA17</f>
        <v>12</v>
      </c>
      <c r="R25" s="163"/>
      <c r="S25" s="163"/>
      <c r="T25" s="163"/>
      <c r="U25" s="164"/>
      <c r="V25" s="186">
        <f>AA21</f>
        <v>0</v>
      </c>
      <c r="W25" s="163"/>
      <c r="X25" s="163"/>
      <c r="Y25" s="163"/>
      <c r="Z25" s="164"/>
      <c r="AA25" s="165"/>
      <c r="AB25" s="166"/>
      <c r="AC25" s="166"/>
      <c r="AD25" s="166"/>
      <c r="AE25" s="209"/>
      <c r="AF25" s="19"/>
      <c r="AG25" s="19"/>
      <c r="AH25" s="161" t="str">
        <f>A25</f>
        <v>ONEピース Ｒ</v>
      </c>
      <c r="AI25" s="185">
        <f>IF(B26&gt;F26,1,0)+IF(G26&gt;K26,1,0)+IF(L26&gt;P26,1,0)+IF(Q26&gt;U26,1,0)+IF(V26&gt;Z26,1,0)+IF(AA26&gt;AE26,1,0)</f>
        <v>2</v>
      </c>
      <c r="AJ25" s="183">
        <f>IF(F26&gt;B26,1,0)+IF(K26&gt;G26,1,0)+IF(P26&gt;L26,1,0)+IF(U26&gt;Q26,1,0)+IF(Z26&gt;V26,1,0)+IF(AE26&gt;AA26,1,0)</f>
        <v>2</v>
      </c>
      <c r="AK25" s="180">
        <f>SUM(AI25/(AI25+AJ25))</f>
        <v>0.5</v>
      </c>
      <c r="AL25" s="183">
        <f>RANK(AK25,$AK$5:$AK$28,0)</f>
        <v>2</v>
      </c>
      <c r="AM25" s="183">
        <f>SUM(B26+G26+L26+Q26+V26+AA26)</f>
        <v>5</v>
      </c>
      <c r="AN25" s="183">
        <f>SUM(F26+K26+P26+U26+Z26+AE26)</f>
        <v>4</v>
      </c>
      <c r="AO25" s="180">
        <f>SUM(AM25/(AM25+AN25))</f>
        <v>0.55555555555555558</v>
      </c>
      <c r="AP25" s="183">
        <f>RANK(AO25,$AO$5:$AO$28,0)</f>
        <v>2</v>
      </c>
      <c r="AQ25" s="183">
        <f>SUM(C26+C27+C28+H26+H27+H28+M26+M27+M28+R26+R27+R28+W26+W27+W28+AB26+AB27+AB28)</f>
        <v>111</v>
      </c>
      <c r="AR25" s="183">
        <f>SUM(E26+E27+E28+J26+J27+J28+O26+O27+O28+T26+T27+T28+Y26+Y27+Y28+AD26+AD27+AD28)</f>
        <v>122</v>
      </c>
      <c r="AS25" s="180">
        <f>SUM(AQ25/(AQ25+AR25))</f>
        <v>0.47639484978540775</v>
      </c>
      <c r="AT25" s="183">
        <f>RANK(AS25,$AS$5:$AS$28,0)</f>
        <v>5</v>
      </c>
      <c r="AU25" s="180">
        <f>RANK(AK25,$AK$5:$AK$28,1)+AO25</f>
        <v>3.5555555555555554</v>
      </c>
      <c r="AV25" s="180">
        <f>RANK(AU25,$AU$5:$AU$28,1)+AS25</f>
        <v>5.4763948497854074</v>
      </c>
      <c r="AW25" s="181" t="str">
        <f>$AH$25</f>
        <v>ONEピース Ｒ</v>
      </c>
      <c r="AX25" s="182">
        <f>RANK(AV25,$AV$5:$AV$28)</f>
        <v>2</v>
      </c>
    </row>
    <row r="26" spans="1:50" ht="21.95" customHeight="1" x14ac:dyDescent="0.15">
      <c r="A26" s="119"/>
      <c r="B26" s="174">
        <f>IF(C26&gt;E26,1,0)+IF(C27&gt;E27,1,0)+IF(C28&gt;E28,1,0)</f>
        <v>1</v>
      </c>
      <c r="C26" s="27">
        <f>AD6</f>
        <v>15</v>
      </c>
      <c r="D26" s="28" t="s">
        <v>34</v>
      </c>
      <c r="E26" s="27">
        <f>AB6</f>
        <v>13</v>
      </c>
      <c r="F26" s="177">
        <f>IF(E26&gt;C26,1,0)+IF(E27&gt;C27,1,0)+IF(E28&gt;C28,1,0)</f>
        <v>2</v>
      </c>
      <c r="G26" s="177">
        <f>IF(H26&gt;J26,1,0)+IF(H27&gt;J27,1,0)+IF(H28&gt;J28,1,0)</f>
        <v>2</v>
      </c>
      <c r="H26" s="27">
        <f>AD10</f>
        <v>15</v>
      </c>
      <c r="I26" s="28" t="s">
        <v>34</v>
      </c>
      <c r="J26" s="27">
        <f>AB10</f>
        <v>13</v>
      </c>
      <c r="K26" s="177">
        <f>IF(J26&gt;H26,1,0)+IF(J27&gt;H27,1,0)+IF(J28&gt;H28,1,0)</f>
        <v>0</v>
      </c>
      <c r="L26" s="177">
        <f>IF(M26&gt;O26,1,0)+IF(M27&gt;O27,1,0)+IF(M28&gt;O28,1,0)</f>
        <v>0</v>
      </c>
      <c r="M26" s="27">
        <f>AD14</f>
        <v>8</v>
      </c>
      <c r="N26" s="28" t="s">
        <v>34</v>
      </c>
      <c r="O26" s="27">
        <f>AB14</f>
        <v>15</v>
      </c>
      <c r="P26" s="177">
        <f>IF(O26&gt;M26,1,0)+IF(O27&gt;M27,1,0)+IF(O28&gt;M28,1,0)</f>
        <v>2</v>
      </c>
      <c r="Q26" s="177">
        <f>IF(R26&gt;T26,1,0)+IF(R27&gt;T27,1,0)+IF(R28&gt;T28,1,0)</f>
        <v>2</v>
      </c>
      <c r="R26" s="27">
        <f>AD18</f>
        <v>15</v>
      </c>
      <c r="S26" s="28" t="s">
        <v>34</v>
      </c>
      <c r="T26" s="27">
        <f>AB18</f>
        <v>13</v>
      </c>
      <c r="U26" s="177">
        <f>IF(T26&gt;R26,1,0)+IF(T27&gt;R27,1,0)+IF(T28&gt;R28,1,0)</f>
        <v>0</v>
      </c>
      <c r="V26" s="177">
        <f>IF(W26&gt;Y26,1,0)+IF(W27&gt;Y27,1,0)+IF(W28&gt;Y28,1,0)</f>
        <v>0</v>
      </c>
      <c r="W26" s="27">
        <f>AD22</f>
        <v>0</v>
      </c>
      <c r="X26" s="28" t="s">
        <v>34</v>
      </c>
      <c r="Y26" s="27">
        <f>AB22</f>
        <v>0</v>
      </c>
      <c r="Z26" s="177">
        <f>IF(Y26&gt;W26,1,0)+IF(Y27&gt;W27,1,0)+IF(Y28&gt;W28,1,0)</f>
        <v>0</v>
      </c>
      <c r="AA26" s="133">
        <f>IF(AB26&gt;AD26,1,0)+IF(AB27&gt;AD27,1,0)+IF(AB28&gt;AD28,1,0)</f>
        <v>0</v>
      </c>
      <c r="AB26" s="25"/>
      <c r="AC26" s="26" t="s">
        <v>34</v>
      </c>
      <c r="AD26" s="25"/>
      <c r="AE26" s="200">
        <f>IF(AD26&gt;AB26,1,0)+IF(AD27&gt;AB27,1,0)+IF(AD28&gt;AB28,1,0)</f>
        <v>0</v>
      </c>
      <c r="AF26" s="22"/>
      <c r="AG26" s="22"/>
      <c r="AH26" s="119"/>
      <c r="AI26" s="156"/>
      <c r="AJ26" s="152"/>
      <c r="AK26" s="143"/>
      <c r="AL26" s="152"/>
      <c r="AM26" s="152"/>
      <c r="AN26" s="152"/>
      <c r="AO26" s="143"/>
      <c r="AP26" s="152"/>
      <c r="AQ26" s="152"/>
      <c r="AR26" s="152"/>
      <c r="AS26" s="143"/>
      <c r="AT26" s="152"/>
      <c r="AU26" s="143"/>
      <c r="AV26" s="143"/>
      <c r="AW26" s="146"/>
      <c r="AX26" s="149"/>
    </row>
    <row r="27" spans="1:50" ht="21.95" customHeight="1" x14ac:dyDescent="0.15">
      <c r="A27" s="119"/>
      <c r="B27" s="175"/>
      <c r="C27" s="27">
        <f>AD7</f>
        <v>7</v>
      </c>
      <c r="D27" s="28" t="s">
        <v>34</v>
      </c>
      <c r="E27" s="27">
        <f>AB7</f>
        <v>15</v>
      </c>
      <c r="F27" s="178"/>
      <c r="G27" s="178"/>
      <c r="H27" s="27">
        <f>AD11</f>
        <v>15</v>
      </c>
      <c r="I27" s="28" t="s">
        <v>34</v>
      </c>
      <c r="J27" s="27">
        <f>AB11</f>
        <v>10</v>
      </c>
      <c r="K27" s="178"/>
      <c r="L27" s="178"/>
      <c r="M27" s="27">
        <f>AD15</f>
        <v>13</v>
      </c>
      <c r="N27" s="28" t="s">
        <v>34</v>
      </c>
      <c r="O27" s="27">
        <f>AB15</f>
        <v>15</v>
      </c>
      <c r="P27" s="178"/>
      <c r="Q27" s="178"/>
      <c r="R27" s="27">
        <f>AD19</f>
        <v>15</v>
      </c>
      <c r="S27" s="28" t="s">
        <v>34</v>
      </c>
      <c r="T27" s="27">
        <f>AB19</f>
        <v>13</v>
      </c>
      <c r="U27" s="178"/>
      <c r="V27" s="178"/>
      <c r="W27" s="27">
        <f>AD23</f>
        <v>0</v>
      </c>
      <c r="X27" s="28" t="s">
        <v>34</v>
      </c>
      <c r="Y27" s="27">
        <f>AB23</f>
        <v>0</v>
      </c>
      <c r="Z27" s="178"/>
      <c r="AA27" s="134"/>
      <c r="AB27" s="25"/>
      <c r="AC27" s="26" t="s">
        <v>34</v>
      </c>
      <c r="AD27" s="25"/>
      <c r="AE27" s="201"/>
      <c r="AF27" s="22"/>
      <c r="AG27" s="22"/>
      <c r="AH27" s="119"/>
      <c r="AI27" s="156"/>
      <c r="AJ27" s="152"/>
      <c r="AK27" s="143"/>
      <c r="AL27" s="152"/>
      <c r="AM27" s="152"/>
      <c r="AN27" s="152"/>
      <c r="AO27" s="143"/>
      <c r="AP27" s="152"/>
      <c r="AQ27" s="152"/>
      <c r="AR27" s="152"/>
      <c r="AS27" s="143"/>
      <c r="AT27" s="152"/>
      <c r="AU27" s="143"/>
      <c r="AV27" s="143"/>
      <c r="AW27" s="146"/>
      <c r="AX27" s="149"/>
    </row>
    <row r="28" spans="1:50" ht="21.95" customHeight="1" thickBot="1" x14ac:dyDescent="0.2">
      <c r="A28" s="203"/>
      <c r="B28" s="204"/>
      <c r="C28" s="31">
        <f>AD8</f>
        <v>8</v>
      </c>
      <c r="D28" s="32" t="s">
        <v>34</v>
      </c>
      <c r="E28" s="31">
        <f>AB8</f>
        <v>15</v>
      </c>
      <c r="F28" s="205"/>
      <c r="G28" s="205"/>
      <c r="H28" s="31">
        <f>AD12</f>
        <v>0</v>
      </c>
      <c r="I28" s="32" t="s">
        <v>34</v>
      </c>
      <c r="J28" s="31">
        <f>AB12</f>
        <v>0</v>
      </c>
      <c r="K28" s="205"/>
      <c r="L28" s="205"/>
      <c r="M28" s="31">
        <f>AD16</f>
        <v>0</v>
      </c>
      <c r="N28" s="32" t="s">
        <v>34</v>
      </c>
      <c r="O28" s="31">
        <f>AB16</f>
        <v>0</v>
      </c>
      <c r="P28" s="205"/>
      <c r="Q28" s="205"/>
      <c r="R28" s="31">
        <f>AD20</f>
        <v>0</v>
      </c>
      <c r="S28" s="32" t="s">
        <v>34</v>
      </c>
      <c r="T28" s="31">
        <f>AB20</f>
        <v>0</v>
      </c>
      <c r="U28" s="205"/>
      <c r="V28" s="205"/>
      <c r="W28" s="31">
        <f>AD24</f>
        <v>0</v>
      </c>
      <c r="X28" s="32" t="s">
        <v>34</v>
      </c>
      <c r="Y28" s="31">
        <f>AB24</f>
        <v>0</v>
      </c>
      <c r="Z28" s="205"/>
      <c r="AA28" s="199"/>
      <c r="AB28" s="33"/>
      <c r="AC28" s="34" t="s">
        <v>34</v>
      </c>
      <c r="AD28" s="33"/>
      <c r="AE28" s="202"/>
      <c r="AF28" s="23"/>
      <c r="AG28" s="24"/>
      <c r="AH28" s="203"/>
      <c r="AI28" s="210"/>
      <c r="AJ28" s="198"/>
      <c r="AK28" s="197"/>
      <c r="AL28" s="198"/>
      <c r="AM28" s="198"/>
      <c r="AN28" s="198"/>
      <c r="AO28" s="197"/>
      <c r="AP28" s="198"/>
      <c r="AQ28" s="198"/>
      <c r="AR28" s="198"/>
      <c r="AS28" s="197"/>
      <c r="AT28" s="198"/>
      <c r="AU28" s="197"/>
      <c r="AV28" s="197"/>
      <c r="AW28" s="207"/>
      <c r="AX28" s="208"/>
    </row>
    <row r="29" spans="1:50" ht="24.95" customHeight="1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H29" s="206">
        <f>A29</f>
        <v>0</v>
      </c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</row>
  </sheetData>
  <sheetProtection sheet="1" objects="1" scenarios="1"/>
  <mergeCells count="240">
    <mergeCell ref="A29:AE29"/>
    <mergeCell ref="AH29:AX29"/>
    <mergeCell ref="L26:L28"/>
    <mergeCell ref="P26:P28"/>
    <mergeCell ref="Q26:Q28"/>
    <mergeCell ref="U26:U28"/>
    <mergeCell ref="V26:V28"/>
    <mergeCell ref="Z26:Z28"/>
    <mergeCell ref="AS25:AS28"/>
    <mergeCell ref="AT25:AT28"/>
    <mergeCell ref="AU25:AU28"/>
    <mergeCell ref="AV25:AV28"/>
    <mergeCell ref="AW25:AW28"/>
    <mergeCell ref="AX25:AX28"/>
    <mergeCell ref="AM25:AM28"/>
    <mergeCell ref="AN25:AN28"/>
    <mergeCell ref="AO25:AO28"/>
    <mergeCell ref="AP25:AP28"/>
    <mergeCell ref="AQ25:AQ28"/>
    <mergeCell ref="AR25:AR28"/>
    <mergeCell ref="AA25:AE25"/>
    <mergeCell ref="AH25:AH28"/>
    <mergeCell ref="AI25:AI28"/>
    <mergeCell ref="AJ25:AJ28"/>
    <mergeCell ref="A25:A28"/>
    <mergeCell ref="B25:F25"/>
    <mergeCell ref="G25:K25"/>
    <mergeCell ref="L25:P25"/>
    <mergeCell ref="Q25:U25"/>
    <mergeCell ref="V25:Z25"/>
    <mergeCell ref="B26:B28"/>
    <mergeCell ref="F26:F28"/>
    <mergeCell ref="G26:G28"/>
    <mergeCell ref="K26:K28"/>
    <mergeCell ref="AA21:AE21"/>
    <mergeCell ref="AH21:AH24"/>
    <mergeCell ref="AI21:AI24"/>
    <mergeCell ref="AJ21:AJ24"/>
    <mergeCell ref="AK21:AK24"/>
    <mergeCell ref="AL21:AL24"/>
    <mergeCell ref="AA22:AA24"/>
    <mergeCell ref="AE22:AE24"/>
    <mergeCell ref="AK25:AK28"/>
    <mergeCell ref="AL25:AL28"/>
    <mergeCell ref="AA26:AA28"/>
    <mergeCell ref="AE26:AE28"/>
    <mergeCell ref="AV21:AV24"/>
    <mergeCell ref="AW21:AW24"/>
    <mergeCell ref="AX21:AX24"/>
    <mergeCell ref="AM21:AM24"/>
    <mergeCell ref="AN21:AN24"/>
    <mergeCell ref="AO21:AO24"/>
    <mergeCell ref="AP21:AP24"/>
    <mergeCell ref="AQ21:AQ24"/>
    <mergeCell ref="AR21:AR24"/>
    <mergeCell ref="AS21:AS24"/>
    <mergeCell ref="AT21:AT24"/>
    <mergeCell ref="AU21:AU24"/>
    <mergeCell ref="AA17:AE17"/>
    <mergeCell ref="AH17:AH20"/>
    <mergeCell ref="AI17:AI20"/>
    <mergeCell ref="AJ17:AJ20"/>
    <mergeCell ref="AK17:AK20"/>
    <mergeCell ref="AL17:AL20"/>
    <mergeCell ref="AA18:AA20"/>
    <mergeCell ref="AE18:AE20"/>
    <mergeCell ref="A21:A24"/>
    <mergeCell ref="B21:F21"/>
    <mergeCell ref="G21:K21"/>
    <mergeCell ref="L21:P21"/>
    <mergeCell ref="Q21:U21"/>
    <mergeCell ref="V21:Z21"/>
    <mergeCell ref="B22:B24"/>
    <mergeCell ref="F22:F24"/>
    <mergeCell ref="G22:G24"/>
    <mergeCell ref="K22:K24"/>
    <mergeCell ref="L22:L24"/>
    <mergeCell ref="P22:P24"/>
    <mergeCell ref="Q22:Q24"/>
    <mergeCell ref="U22:U24"/>
    <mergeCell ref="V22:V24"/>
    <mergeCell ref="Z22:Z24"/>
    <mergeCell ref="AV17:AV20"/>
    <mergeCell ref="AW17:AW20"/>
    <mergeCell ref="AX17:AX20"/>
    <mergeCell ref="AM17:AM20"/>
    <mergeCell ref="AN17:AN20"/>
    <mergeCell ref="AO17:AO20"/>
    <mergeCell ref="AP17:AP20"/>
    <mergeCell ref="AQ17:AQ20"/>
    <mergeCell ref="AR17:AR20"/>
    <mergeCell ref="AS17:AS20"/>
    <mergeCell ref="AT17:AT20"/>
    <mergeCell ref="AU17:AU20"/>
    <mergeCell ref="AA13:AE13"/>
    <mergeCell ref="AH13:AH16"/>
    <mergeCell ref="AI13:AI16"/>
    <mergeCell ref="AJ13:AJ16"/>
    <mergeCell ref="AK13:AK16"/>
    <mergeCell ref="AL13:AL16"/>
    <mergeCell ref="AA14:AA16"/>
    <mergeCell ref="AE14:AE16"/>
    <mergeCell ref="A17:A20"/>
    <mergeCell ref="B17:F17"/>
    <mergeCell ref="G17:K17"/>
    <mergeCell ref="L17:P17"/>
    <mergeCell ref="Q17:U17"/>
    <mergeCell ref="V17:Z17"/>
    <mergeCell ref="B18:B20"/>
    <mergeCell ref="F18:F20"/>
    <mergeCell ref="G18:G20"/>
    <mergeCell ref="K18:K20"/>
    <mergeCell ref="L18:L20"/>
    <mergeCell ref="P18:P20"/>
    <mergeCell ref="Q18:Q20"/>
    <mergeCell ref="U18:U20"/>
    <mergeCell ref="V18:V20"/>
    <mergeCell ref="Z18:Z20"/>
    <mergeCell ref="AV13:AV16"/>
    <mergeCell ref="AW13:AW16"/>
    <mergeCell ref="AX13:AX16"/>
    <mergeCell ref="AM13:AM16"/>
    <mergeCell ref="AN13:AN16"/>
    <mergeCell ref="AO13:AO16"/>
    <mergeCell ref="AP13:AP16"/>
    <mergeCell ref="AQ13:AQ16"/>
    <mergeCell ref="AR13:AR16"/>
    <mergeCell ref="AS13:AS16"/>
    <mergeCell ref="AT13:AT16"/>
    <mergeCell ref="AU13:AU16"/>
    <mergeCell ref="AA9:AE9"/>
    <mergeCell ref="AH9:AH12"/>
    <mergeCell ref="AI9:AI12"/>
    <mergeCell ref="AJ9:AJ12"/>
    <mergeCell ref="AK9:AK12"/>
    <mergeCell ref="AL9:AL12"/>
    <mergeCell ref="AA10:AA12"/>
    <mergeCell ref="AE10:AE12"/>
    <mergeCell ref="A13:A16"/>
    <mergeCell ref="B13:F13"/>
    <mergeCell ref="G13:K13"/>
    <mergeCell ref="L13:P13"/>
    <mergeCell ref="Q13:U13"/>
    <mergeCell ref="V13:Z13"/>
    <mergeCell ref="B14:B16"/>
    <mergeCell ref="F14:F16"/>
    <mergeCell ref="G14:G16"/>
    <mergeCell ref="K14:K16"/>
    <mergeCell ref="L14:L16"/>
    <mergeCell ref="P14:P16"/>
    <mergeCell ref="Q14:Q16"/>
    <mergeCell ref="U14:U16"/>
    <mergeCell ref="V14:V16"/>
    <mergeCell ref="Z14:Z16"/>
    <mergeCell ref="AV9:AV12"/>
    <mergeCell ref="AW9:AW12"/>
    <mergeCell ref="AX9:AX12"/>
    <mergeCell ref="AM9:AM12"/>
    <mergeCell ref="AN9:AN12"/>
    <mergeCell ref="AO9:AO12"/>
    <mergeCell ref="AP9:AP12"/>
    <mergeCell ref="AQ9:AQ12"/>
    <mergeCell ref="AR9:AR12"/>
    <mergeCell ref="AS9:AS12"/>
    <mergeCell ref="AT9:AT12"/>
    <mergeCell ref="AU9:AU12"/>
    <mergeCell ref="AA5:AE5"/>
    <mergeCell ref="AH5:AH8"/>
    <mergeCell ref="AI5:AI8"/>
    <mergeCell ref="AJ5:AJ8"/>
    <mergeCell ref="AK5:AK8"/>
    <mergeCell ref="AL5:AL8"/>
    <mergeCell ref="AA6:AA8"/>
    <mergeCell ref="AE6:AE8"/>
    <mergeCell ref="A9:A12"/>
    <mergeCell ref="B9:F9"/>
    <mergeCell ref="G9:K9"/>
    <mergeCell ref="L9:P9"/>
    <mergeCell ref="Q9:U9"/>
    <mergeCell ref="V9:Z9"/>
    <mergeCell ref="B10:B12"/>
    <mergeCell ref="F10:F12"/>
    <mergeCell ref="G10:G12"/>
    <mergeCell ref="K10:K12"/>
    <mergeCell ref="L10:L12"/>
    <mergeCell ref="P10:P12"/>
    <mergeCell ref="Q10:Q12"/>
    <mergeCell ref="U10:U12"/>
    <mergeCell ref="V10:V12"/>
    <mergeCell ref="Z10:Z12"/>
    <mergeCell ref="AV5:AV8"/>
    <mergeCell ref="AW5:AW8"/>
    <mergeCell ref="AX5:AX8"/>
    <mergeCell ref="AM5:AM8"/>
    <mergeCell ref="AN5:AN8"/>
    <mergeCell ref="AO5:AO8"/>
    <mergeCell ref="AP5:AP8"/>
    <mergeCell ref="AQ5:AQ8"/>
    <mergeCell ref="AR5:AR8"/>
    <mergeCell ref="AS5:AS8"/>
    <mergeCell ref="AT5:AT8"/>
    <mergeCell ref="AU5:AU8"/>
    <mergeCell ref="A5:A8"/>
    <mergeCell ref="B5:F5"/>
    <mergeCell ref="G5:K5"/>
    <mergeCell ref="L5:P5"/>
    <mergeCell ref="Q5:U5"/>
    <mergeCell ref="V5:Z5"/>
    <mergeCell ref="B6:B8"/>
    <mergeCell ref="F6:F8"/>
    <mergeCell ref="G6:G8"/>
    <mergeCell ref="K6:K8"/>
    <mergeCell ref="L6:L8"/>
    <mergeCell ref="P6:P8"/>
    <mergeCell ref="Q6:Q8"/>
    <mergeCell ref="U6:U8"/>
    <mergeCell ref="V6:V8"/>
    <mergeCell ref="Z6:Z8"/>
    <mergeCell ref="A1:AE1"/>
    <mergeCell ref="AH1:AX1"/>
    <mergeCell ref="A2:AE2"/>
    <mergeCell ref="AH2:AX2"/>
    <mergeCell ref="A3:A4"/>
    <mergeCell ref="B3:F4"/>
    <mergeCell ref="G3:K4"/>
    <mergeCell ref="L3:P4"/>
    <mergeCell ref="Q3:U4"/>
    <mergeCell ref="V3:Z4"/>
    <mergeCell ref="AQ3:AS3"/>
    <mergeCell ref="AT3:AT4"/>
    <mergeCell ref="AU3:AU4"/>
    <mergeCell ref="AV3:AV4"/>
    <mergeCell ref="AW3:AW4"/>
    <mergeCell ref="AX3:AX4"/>
    <mergeCell ref="AA3:AE4"/>
    <mergeCell ref="AH3:AH4"/>
    <mergeCell ref="AI3:AK3"/>
    <mergeCell ref="AL3:AL4"/>
    <mergeCell ref="AM3:AO3"/>
    <mergeCell ref="AP3:AP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総合順位</vt:lpstr>
      <vt:lpstr>Ａコート</vt:lpstr>
      <vt:lpstr>Ｂコート</vt:lpstr>
      <vt:lpstr>Ｃコート</vt:lpstr>
      <vt:lpstr>Ｄコート</vt:lpstr>
      <vt:lpstr>Ｅコート</vt:lpstr>
      <vt:lpstr>Ｆコート</vt:lpstr>
      <vt:lpstr>Ｇコート</vt:lpstr>
      <vt:lpstr>Ｈコート</vt:lpstr>
      <vt:lpstr>Ｉコート</vt:lpstr>
      <vt:lpstr>Ｊコート</vt:lpstr>
      <vt:lpstr>Ｋコート</vt:lpstr>
      <vt:lpstr>Ｌコート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2016-03-19T14:27:45Z</dcterms:created>
  <dcterms:modified xsi:type="dcterms:W3CDTF">2016-03-27T06:23:30Z</dcterms:modified>
</cp:coreProperties>
</file>