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マイドキュメント\デスクトップ\"/>
    </mc:Choice>
  </mc:AlternateContent>
  <xr:revisionPtr revIDLastSave="0" documentId="13_ncr:1_{AC08F8DC-8EE7-40C1-8CAB-024A7A722668}" xr6:coauthVersionLast="47" xr6:coauthVersionMax="47" xr10:uidLastSave="{00000000-0000-0000-0000-000000000000}"/>
  <bookViews>
    <workbookView xWindow="-108" yWindow="-108" windowWidth="23256" windowHeight="12576" xr2:uid="{2C19F844-5FD8-41A6-9E38-BFE072EE7A57}"/>
  </bookViews>
  <sheets>
    <sheet name="1コート" sheetId="1" r:id="rId1"/>
  </sheets>
  <externalReferences>
    <externalReference r:id="rId2"/>
  </externalReferences>
  <definedNames>
    <definedName name="_xlnm.Print_Area" localSheetId="0">'1コート'!$A$1:$AK$75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" i="1" l="1"/>
  <c r="AC3" i="1"/>
  <c r="CB78" i="1"/>
  <c r="CG92" i="1" s="1"/>
  <c r="N41" i="1"/>
  <c r="N77" i="1" s="1"/>
  <c r="L41" i="1"/>
  <c r="L77" i="1" s="1"/>
  <c r="I41" i="1"/>
  <c r="I77" i="1" s="1"/>
  <c r="G41" i="1"/>
  <c r="G77" i="1" s="1"/>
  <c r="R33" i="1"/>
  <c r="M33" i="1"/>
  <c r="H33" i="1"/>
  <c r="P37" i="1"/>
  <c r="T37" i="1"/>
  <c r="P36" i="1"/>
  <c r="H41" i="1"/>
  <c r="H77" i="1" s="1"/>
  <c r="M27" i="1"/>
  <c r="H27" i="1"/>
  <c r="BV26" i="1"/>
  <c r="BQ26" i="1"/>
  <c r="BR26" i="1" s="1"/>
  <c r="BI26" i="1"/>
  <c r="BH26" i="1" s="1"/>
  <c r="BD26" i="1"/>
  <c r="K32" i="1"/>
  <c r="BV25" i="1"/>
  <c r="BQ25" i="1"/>
  <c r="BI25" i="1"/>
  <c r="BD25" i="1"/>
  <c r="BE25" i="1" s="1"/>
  <c r="K37" i="1"/>
  <c r="O37" i="1"/>
  <c r="K31" i="1"/>
  <c r="O31" i="1"/>
  <c r="BV24" i="1"/>
  <c r="BU24" i="1" s="1"/>
  <c r="BQ24" i="1"/>
  <c r="BI24" i="1"/>
  <c r="BD24" i="1"/>
  <c r="BE24" i="1" s="1"/>
  <c r="K36" i="1"/>
  <c r="O36" i="1"/>
  <c r="K30" i="1"/>
  <c r="O30" i="1"/>
  <c r="H21" i="1"/>
  <c r="F38" i="1"/>
  <c r="J38" i="1"/>
  <c r="F32" i="1"/>
  <c r="J32" i="1"/>
  <c r="F26" i="1"/>
  <c r="N20" i="1"/>
  <c r="F37" i="1"/>
  <c r="J37" i="1"/>
  <c r="F31" i="1"/>
  <c r="S19" i="1"/>
  <c r="J31" i="1"/>
  <c r="F25" i="1"/>
  <c r="J25" i="1"/>
  <c r="F36" i="1"/>
  <c r="F30" i="1"/>
  <c r="F24" i="1"/>
  <c r="N18" i="1"/>
  <c r="AF15" i="1"/>
  <c r="A15" i="1"/>
  <c r="P6" i="1"/>
  <c r="C6" i="1"/>
  <c r="P5" i="1"/>
  <c r="B27" i="1" s="1"/>
  <c r="AH27" i="1" s="1"/>
  <c r="C5" i="1"/>
  <c r="C3" i="1"/>
  <c r="AC2" i="1"/>
  <c r="BH24" i="1" l="1"/>
  <c r="BR24" i="1"/>
  <c r="S37" i="1"/>
  <c r="L37" i="1"/>
  <c r="L36" i="1"/>
  <c r="L31" i="1"/>
  <c r="L30" i="1"/>
  <c r="I38" i="1"/>
  <c r="I25" i="1"/>
  <c r="N19" i="1"/>
  <c r="N30" i="1"/>
  <c r="N31" i="1"/>
  <c r="BU26" i="1"/>
  <c r="V30" i="1"/>
  <c r="V31" i="1"/>
  <c r="X18" i="1"/>
  <c r="G25" i="1"/>
  <c r="I37" i="1"/>
  <c r="Q24" i="1"/>
  <c r="V24" i="1"/>
  <c r="Q25" i="1"/>
  <c r="V25" i="1"/>
  <c r="BE26" i="1"/>
  <c r="BD21" i="1" s="1"/>
  <c r="X30" i="1"/>
  <c r="X31" i="1"/>
  <c r="S18" i="1"/>
  <c r="I31" i="1"/>
  <c r="X19" i="1"/>
  <c r="I32" i="1"/>
  <c r="S24" i="1"/>
  <c r="X24" i="1"/>
  <c r="S25" i="1"/>
  <c r="X25" i="1"/>
  <c r="BR25" i="1"/>
  <c r="B21" i="1"/>
  <c r="AH21" i="1" s="1"/>
  <c r="V26" i="1"/>
  <c r="O38" i="1"/>
  <c r="G32" i="1"/>
  <c r="B33" i="1"/>
  <c r="B15" i="1"/>
  <c r="G31" i="1"/>
  <c r="G37" i="1"/>
  <c r="L20" i="1"/>
  <c r="Q20" i="1"/>
  <c r="V20" i="1"/>
  <c r="N36" i="1"/>
  <c r="P41" i="1"/>
  <c r="P77" i="1" s="1"/>
  <c r="R41" i="1"/>
  <c r="R77" i="1" s="1"/>
  <c r="BH25" i="1"/>
  <c r="J26" i="1"/>
  <c r="I26" i="1" s="1"/>
  <c r="K38" i="1"/>
  <c r="X26" i="1"/>
  <c r="P11" i="1"/>
  <c r="J24" i="1"/>
  <c r="I24" i="1" s="1"/>
  <c r="F41" i="1"/>
  <c r="F77" i="1" s="1"/>
  <c r="O41" i="1"/>
  <c r="O77" i="1" s="1"/>
  <c r="J30" i="1"/>
  <c r="I30" i="1" s="1"/>
  <c r="K41" i="1"/>
  <c r="K77" i="1" s="1"/>
  <c r="J36" i="1"/>
  <c r="I36" i="1" s="1"/>
  <c r="S20" i="1"/>
  <c r="T15" i="1" s="1"/>
  <c r="X20" i="1"/>
  <c r="BQ21" i="1"/>
  <c r="Q26" i="1"/>
  <c r="O32" i="1"/>
  <c r="N32" i="1" s="1"/>
  <c r="V32" i="1"/>
  <c r="T38" i="1"/>
  <c r="L18" i="1"/>
  <c r="Q18" i="1"/>
  <c r="V18" i="1"/>
  <c r="L19" i="1"/>
  <c r="Q19" i="1"/>
  <c r="V19" i="1"/>
  <c r="G38" i="1"/>
  <c r="G24" i="1"/>
  <c r="BI21" i="1"/>
  <c r="N37" i="1"/>
  <c r="BU25" i="1"/>
  <c r="BV21" i="1" s="1"/>
  <c r="S26" i="1"/>
  <c r="Q37" i="1"/>
  <c r="X32" i="1"/>
  <c r="M41" i="1"/>
  <c r="M77" i="1" s="1"/>
  <c r="CC79" i="1"/>
  <c r="CG79" i="1"/>
  <c r="CB80" i="1"/>
  <c r="CF80" i="1"/>
  <c r="CJ80" i="1"/>
  <c r="CE81" i="1"/>
  <c r="CI81" i="1"/>
  <c r="CD83" i="1"/>
  <c r="CH83" i="1"/>
  <c r="CC84" i="1"/>
  <c r="CG84" i="1"/>
  <c r="CB85" i="1"/>
  <c r="CF85" i="1"/>
  <c r="CJ85" i="1"/>
  <c r="CE87" i="1"/>
  <c r="CI87" i="1"/>
  <c r="CD88" i="1"/>
  <c r="CH88" i="1"/>
  <c r="CC89" i="1"/>
  <c r="CG89" i="1"/>
  <c r="CB90" i="1"/>
  <c r="CF90" i="1"/>
  <c r="CJ90" i="1"/>
  <c r="CE91" i="1"/>
  <c r="CI91" i="1"/>
  <c r="CD92" i="1"/>
  <c r="P38" i="1"/>
  <c r="J41" i="1"/>
  <c r="J77" i="1" s="1"/>
  <c r="CE78" i="1"/>
  <c r="CD79" i="1"/>
  <c r="CH79" i="1"/>
  <c r="CC80" i="1"/>
  <c r="CG80" i="1"/>
  <c r="CB81" i="1"/>
  <c r="CF81" i="1"/>
  <c r="CJ81" i="1"/>
  <c r="CE83" i="1"/>
  <c r="CI83" i="1"/>
  <c r="CD84" i="1"/>
  <c r="CH84" i="1"/>
  <c r="CC85" i="1"/>
  <c r="CG85" i="1"/>
  <c r="CB87" i="1"/>
  <c r="CF87" i="1"/>
  <c r="CJ87" i="1"/>
  <c r="CE88" i="1"/>
  <c r="CI88" i="1"/>
  <c r="CD89" i="1"/>
  <c r="CH89" i="1"/>
  <c r="CC90" i="1"/>
  <c r="CG90" i="1"/>
  <c r="CB91" i="1"/>
  <c r="CF91" i="1"/>
  <c r="CJ91" i="1"/>
  <c r="CE92" i="1"/>
  <c r="T36" i="1"/>
  <c r="S36" i="1" s="1"/>
  <c r="CH78" i="1"/>
  <c r="CE79" i="1"/>
  <c r="CI79" i="1"/>
  <c r="CD80" i="1"/>
  <c r="CH80" i="1"/>
  <c r="CC81" i="1"/>
  <c r="CG81" i="1"/>
  <c r="CB83" i="1"/>
  <c r="CF83" i="1"/>
  <c r="CJ83" i="1"/>
  <c r="CE84" i="1"/>
  <c r="CI84" i="1"/>
  <c r="CD85" i="1"/>
  <c r="CH85" i="1"/>
  <c r="CC87" i="1"/>
  <c r="CG87" i="1"/>
  <c r="CB88" i="1"/>
  <c r="CF88" i="1"/>
  <c r="CJ88" i="1"/>
  <c r="CE89" i="1"/>
  <c r="CI89" i="1"/>
  <c r="CD90" i="1"/>
  <c r="CH90" i="1"/>
  <c r="CC91" i="1"/>
  <c r="CG91" i="1"/>
  <c r="CB92" i="1"/>
  <c r="CF92" i="1"/>
  <c r="CB77" i="1"/>
  <c r="CB79" i="1"/>
  <c r="CF79" i="1"/>
  <c r="CJ79" i="1"/>
  <c r="CE80" i="1"/>
  <c r="CI80" i="1"/>
  <c r="CD81" i="1"/>
  <c r="CH81" i="1"/>
  <c r="CC83" i="1"/>
  <c r="CG83" i="1"/>
  <c r="CB84" i="1"/>
  <c r="CF84" i="1"/>
  <c r="CJ84" i="1"/>
  <c r="CE85" i="1"/>
  <c r="CI85" i="1"/>
  <c r="CD87" i="1"/>
  <c r="CH87" i="1"/>
  <c r="CC88" i="1"/>
  <c r="CG88" i="1"/>
  <c r="CB89" i="1"/>
  <c r="CF89" i="1"/>
  <c r="CJ89" i="1"/>
  <c r="CE90" i="1"/>
  <c r="CI90" i="1"/>
  <c r="CD91" i="1"/>
  <c r="CH91" i="1"/>
  <c r="CC92" i="1"/>
  <c r="J33" i="1" l="1"/>
  <c r="T21" i="1"/>
  <c r="S38" i="1"/>
  <c r="T33" i="1" s="1"/>
  <c r="Y27" i="1"/>
  <c r="U27" i="1"/>
  <c r="Y21" i="1"/>
  <c r="U21" i="1"/>
  <c r="G30" i="1"/>
  <c r="F27" i="1" s="1"/>
  <c r="N38" i="1"/>
  <c r="O33" i="1" s="1"/>
  <c r="K11" i="1"/>
  <c r="BI23" i="1"/>
  <c r="P16" i="1"/>
  <c r="O27" i="1"/>
  <c r="J27" i="1"/>
  <c r="L32" i="1"/>
  <c r="K27" i="1" s="1"/>
  <c r="P21" i="1"/>
  <c r="BD22" i="1"/>
  <c r="T17" i="1"/>
  <c r="K15" i="1"/>
  <c r="J21" i="1"/>
  <c r="Q36" i="1"/>
  <c r="AF27" i="1"/>
  <c r="AH33" i="1"/>
  <c r="U11" i="1"/>
  <c r="BQ22" i="1"/>
  <c r="E27" i="1"/>
  <c r="E33" i="1"/>
  <c r="E15" i="1"/>
  <c r="E21" i="1"/>
  <c r="G36" i="1"/>
  <c r="F33" i="1" s="1"/>
  <c r="J35" i="1" s="1"/>
  <c r="AF21" i="1"/>
  <c r="G26" i="1"/>
  <c r="F21" i="1" s="1"/>
  <c r="AE19" i="1"/>
  <c r="BV23" i="1"/>
  <c r="Q38" i="1"/>
  <c r="Q41" i="1"/>
  <c r="U16" i="1"/>
  <c r="L38" i="1"/>
  <c r="K33" i="1" s="1"/>
  <c r="AF33" i="1"/>
  <c r="AH15" i="1"/>
  <c r="F11" i="1"/>
  <c r="P22" i="1" l="1"/>
  <c r="K34" i="1"/>
  <c r="U22" i="1"/>
  <c r="AU33" i="1"/>
  <c r="Y29" i="1"/>
  <c r="U28" i="1"/>
  <c r="Y23" i="1"/>
  <c r="AE31" i="1"/>
  <c r="T23" i="1"/>
  <c r="K28" i="1"/>
  <c r="J29" i="1"/>
  <c r="F28" i="1"/>
  <c r="AC31" i="1"/>
  <c r="O29" i="1"/>
  <c r="AL27" i="1"/>
  <c r="AC25" i="1"/>
  <c r="AL21" i="1"/>
  <c r="F22" i="1"/>
  <c r="AU27" i="1"/>
  <c r="AU21" i="1"/>
  <c r="AU15" i="1"/>
  <c r="P33" i="1"/>
  <c r="P34" i="1" s="1"/>
  <c r="K16" i="1"/>
  <c r="Z15" i="1" s="1"/>
  <c r="AC19" i="1"/>
  <c r="AM15" i="1" s="1"/>
  <c r="AL15" i="1"/>
  <c r="O17" i="1"/>
  <c r="O35" i="1"/>
  <c r="AE37" i="1"/>
  <c r="F34" i="1"/>
  <c r="Y17" i="1"/>
  <c r="J23" i="1"/>
  <c r="AE25" i="1"/>
  <c r="AC21" i="1" s="1"/>
  <c r="AY21" i="1" s="1"/>
  <c r="AB27" i="1" l="1"/>
  <c r="Z27" i="1"/>
  <c r="AJ27" i="1" s="1"/>
  <c r="AB15" i="1"/>
  <c r="AJ15" i="1" s="1"/>
  <c r="Z21" i="1"/>
  <c r="AC27" i="1"/>
  <c r="AY27" i="1" s="1"/>
  <c r="Z33" i="1"/>
  <c r="AM27" i="1"/>
  <c r="AK27" i="1" s="1"/>
  <c r="AB21" i="1"/>
  <c r="AJ21" i="1" s="1"/>
  <c r="AM21" i="1"/>
  <c r="AK21" i="1" s="1"/>
  <c r="AC37" i="1"/>
  <c r="AM33" i="1" s="1"/>
  <c r="AK15" i="1"/>
  <c r="AC15" i="1"/>
  <c r="AY15" i="1" s="1"/>
  <c r="AL33" i="1"/>
  <c r="T35" i="1"/>
  <c r="AB33" i="1" s="1"/>
  <c r="AS33" i="1" l="1"/>
  <c r="AV33" i="1" s="1"/>
  <c r="AS21" i="1"/>
  <c r="AV21" i="1" s="1"/>
  <c r="AS15" i="1"/>
  <c r="AV15" i="1" s="1"/>
  <c r="AJ33" i="1"/>
  <c r="AJ41" i="1" s="1"/>
  <c r="AS27" i="1"/>
  <c r="AV27" i="1" s="1"/>
  <c r="AK33" i="1"/>
  <c r="AC33" i="1"/>
  <c r="AY33" i="1" s="1"/>
  <c r="AT33" i="1" s="1"/>
  <c r="AW33" i="1" s="1"/>
  <c r="AX33" i="1" s="1"/>
  <c r="AT27" i="1" l="1"/>
  <c r="AW27" i="1" s="1"/>
  <c r="AX27" i="1" s="1"/>
  <c r="AT15" i="1"/>
  <c r="AW15" i="1" s="1"/>
  <c r="AX15" i="1" s="1"/>
  <c r="AT21" i="1"/>
  <c r="AW21" i="1" s="1"/>
  <c r="AX21" i="1" s="1"/>
  <c r="AG27" i="1" l="1"/>
  <c r="AG21" i="1"/>
  <c r="AG33" i="1"/>
  <c r="AG15" i="1"/>
  <c r="BV27" i="1" s="1"/>
  <c r="BI27" i="1" l="1"/>
  <c r="BN27" i="1"/>
  <c r="BA27" i="1"/>
  <c r="BC15" i="1"/>
  <c r="BP15" i="1"/>
</calcChain>
</file>

<file path=xl/sharedStrings.xml><?xml version="1.0" encoding="utf-8"?>
<sst xmlns="http://schemas.openxmlformats.org/spreadsheetml/2006/main" count="239" uniqueCount="111">
  <si>
    <t>愛知県SVF ゴールド交流会</t>
    <rPh sb="0" eb="3">
      <t>アイチケン</t>
    </rPh>
    <rPh sb="11" eb="14">
      <t>コウリュウカイ</t>
    </rPh>
    <phoneticPr fontId="4"/>
  </si>
  <si>
    <t>種 目</t>
    <phoneticPr fontId="3"/>
  </si>
  <si>
    <t>No.</t>
    <phoneticPr fontId="4"/>
  </si>
  <si>
    <t>チーム名</t>
    <rPh sb="3" eb="4">
      <t>メイ</t>
    </rPh>
    <phoneticPr fontId="4"/>
  </si>
  <si>
    <t>No.</t>
  </si>
  <si>
    <t xml:space="preserve"> ☆  競 技 結 果 表  ☆</t>
    <rPh sb="4" eb="5">
      <t>セリ</t>
    </rPh>
    <rPh sb="6" eb="7">
      <t>ワザ</t>
    </rPh>
    <rPh sb="8" eb="9">
      <t>ユウ</t>
    </rPh>
    <rPh sb="10" eb="11">
      <t>ハテ</t>
    </rPh>
    <rPh sb="12" eb="13">
      <t>ヒョウ</t>
    </rPh>
    <phoneticPr fontId="4"/>
  </si>
  <si>
    <t>グループ</t>
    <phoneticPr fontId="4"/>
  </si>
  <si>
    <t>チーム名</t>
  </si>
  <si>
    <t>勝    負</t>
    <rPh sb="0" eb="1">
      <t>ショウ</t>
    </rPh>
    <rPh sb="5" eb="6">
      <t>フ</t>
    </rPh>
    <phoneticPr fontId="4"/>
  </si>
  <si>
    <t>得失セット</t>
    <rPh sb="0" eb="2">
      <t>トクシツ</t>
    </rPh>
    <phoneticPr fontId="4"/>
  </si>
  <si>
    <t>得点率</t>
    <rPh sb="0" eb="2">
      <t>トクテン</t>
    </rPh>
    <rPh sb="2" eb="3">
      <t>リツ</t>
    </rPh>
    <phoneticPr fontId="4"/>
  </si>
  <si>
    <t>順    位</t>
    <rPh sb="0" eb="1">
      <t>ジュン</t>
    </rPh>
    <rPh sb="5" eb="6">
      <t>イ</t>
    </rPh>
    <phoneticPr fontId="4"/>
  </si>
  <si>
    <t>勝敗</t>
    <rPh sb="0" eb="2">
      <t>ショウハイ</t>
    </rPh>
    <phoneticPr fontId="4"/>
  </si>
  <si>
    <t>得失
セット</t>
    <phoneticPr fontId="4"/>
  </si>
  <si>
    <t>２位</t>
    <rPh sb="1" eb="2">
      <t>イ</t>
    </rPh>
    <phoneticPr fontId="4"/>
  </si>
  <si>
    <t>１位</t>
    <rPh sb="1" eb="2">
      <t>イ</t>
    </rPh>
    <phoneticPr fontId="4"/>
  </si>
  <si>
    <t>①</t>
    <phoneticPr fontId="4"/>
  </si>
  <si>
    <t>⑤</t>
    <phoneticPr fontId="4"/>
  </si>
  <si>
    <t>④</t>
    <phoneticPr fontId="4"/>
  </si>
  <si>
    <t>-</t>
    <phoneticPr fontId="4"/>
  </si>
  <si>
    <t>-</t>
  </si>
  <si>
    <t>③</t>
    <phoneticPr fontId="4"/>
  </si>
  <si>
    <t>⑥</t>
    <phoneticPr fontId="4"/>
  </si>
  <si>
    <t>⑦</t>
    <phoneticPr fontId="4"/>
  </si>
  <si>
    <t>⑧</t>
    <phoneticPr fontId="4"/>
  </si>
  <si>
    <t>３位</t>
    <rPh sb="1" eb="2">
      <t>イ</t>
    </rPh>
    <phoneticPr fontId="4"/>
  </si>
  <si>
    <t>４位</t>
    <rPh sb="1" eb="2">
      <t>イ</t>
    </rPh>
    <phoneticPr fontId="4"/>
  </si>
  <si>
    <t>②</t>
    <phoneticPr fontId="4"/>
  </si>
  <si>
    <t>1-6ｺｰﾄ</t>
    <phoneticPr fontId="4"/>
  </si>
  <si>
    <t>7-12ｺｰﾄ</t>
    <phoneticPr fontId="4"/>
  </si>
  <si>
    <t>13-16ｺｰﾄ</t>
    <phoneticPr fontId="4"/>
  </si>
  <si>
    <t>富樫　義信</t>
  </si>
  <si>
    <t>北</t>
  </si>
  <si>
    <t>小坂井　淳</t>
  </si>
  <si>
    <t>港</t>
  </si>
  <si>
    <t>服部　幸代</t>
  </si>
  <si>
    <t>相馬　栄子</t>
  </si>
  <si>
    <t>守山</t>
  </si>
  <si>
    <t>木塚 まこ</t>
  </si>
  <si>
    <t>東</t>
  </si>
  <si>
    <t>うさぎ２</t>
  </si>
  <si>
    <t>長谷川哲生</t>
  </si>
  <si>
    <t>北名古屋</t>
  </si>
  <si>
    <t>ZERO</t>
  </si>
  <si>
    <t>マイペースA</t>
  </si>
  <si>
    <t>五十川　陽介</t>
  </si>
  <si>
    <t>春日井</t>
  </si>
  <si>
    <t>マイペースB</t>
  </si>
  <si>
    <t>白木　1</t>
  </si>
  <si>
    <t>伊藤　博</t>
  </si>
  <si>
    <t>平林　清</t>
  </si>
  <si>
    <t>坂野　英里名</t>
  </si>
  <si>
    <t>山田　実千代</t>
  </si>
  <si>
    <t>濱野　幸枝</t>
  </si>
  <si>
    <t>緑</t>
  </si>
  <si>
    <t>Rookies　</t>
  </si>
  <si>
    <t>石島　昭彦</t>
  </si>
  <si>
    <t>セルフィッシュブルー</t>
  </si>
  <si>
    <t>セルフィッシュブラック</t>
  </si>
  <si>
    <t>楠西ホ－ムランズ</t>
  </si>
  <si>
    <t>野元　多佳子</t>
  </si>
  <si>
    <t>ＧＡＬＡＸＹ　Ａ</t>
  </si>
  <si>
    <t>松井　大宗</t>
  </si>
  <si>
    <t>中村</t>
  </si>
  <si>
    <t>友松　由香里</t>
  </si>
  <si>
    <t>名東</t>
  </si>
  <si>
    <t>坂本　せい子</t>
  </si>
  <si>
    <t>和田 こうじ</t>
  </si>
  <si>
    <t>熱田</t>
  </si>
  <si>
    <t>田中　美智代</t>
  </si>
  <si>
    <t>岡田　佐代子</t>
  </si>
  <si>
    <t>First</t>
  </si>
  <si>
    <t>佐藤　由貴江</t>
  </si>
  <si>
    <t>Flapper　A</t>
  </si>
  <si>
    <t>木塚まこ</t>
  </si>
  <si>
    <t>Big Treasure</t>
  </si>
  <si>
    <t>小島　辰五郎</t>
  </si>
  <si>
    <t>ジョーカー</t>
  </si>
  <si>
    <t>平松　一彦</t>
  </si>
  <si>
    <t>中川</t>
  </si>
  <si>
    <t>ＧＡＬＡＸＹ　Ｂ</t>
  </si>
  <si>
    <t>佐久間　司朗</t>
  </si>
  <si>
    <t>天白</t>
  </si>
  <si>
    <t>足立　重夫</t>
  </si>
  <si>
    <t>須藤　徹也</t>
  </si>
  <si>
    <t>川瀬　政子</t>
  </si>
  <si>
    <t>豊山</t>
  </si>
  <si>
    <t>岸　善三</t>
  </si>
  <si>
    <t>ドルフィン</t>
  </si>
  <si>
    <t>杉浦 しのぶ</t>
  </si>
  <si>
    <t>UB30’ｓ</t>
  </si>
  <si>
    <t>磯村　嘉孝</t>
  </si>
  <si>
    <t>東郷</t>
  </si>
  <si>
    <t>ＭｘＫｘ２</t>
  </si>
  <si>
    <t>ポプリC</t>
  </si>
  <si>
    <t>プレミアムSC</t>
  </si>
  <si>
    <t>川上　和博</t>
  </si>
  <si>
    <t>広江　優子</t>
  </si>
  <si>
    <t>井口　幸子</t>
  </si>
  <si>
    <t>西</t>
  </si>
  <si>
    <t>栗島</t>
  </si>
  <si>
    <t>両角　ゆり</t>
  </si>
  <si>
    <t>Flapper　C</t>
  </si>
  <si>
    <t>ＴＷＥＮＴＹ</t>
  </si>
  <si>
    <t>種目①</t>
    <rPh sb="0" eb="2">
      <t>シュモク</t>
    </rPh>
    <phoneticPr fontId="4"/>
  </si>
  <si>
    <t/>
  </si>
  <si>
    <t>種目②</t>
    <rPh sb="0" eb="2">
      <t>シュモク</t>
    </rPh>
    <phoneticPr fontId="4"/>
  </si>
  <si>
    <t>年齢①</t>
    <rPh sb="0" eb="2">
      <t>ネンレイ</t>
    </rPh>
    <phoneticPr fontId="4"/>
  </si>
  <si>
    <t>年齢②</t>
    <rPh sb="0" eb="2">
      <t>ネンレイ</t>
    </rPh>
    <phoneticPr fontId="4"/>
  </si>
  <si>
    <t>G①</t>
    <phoneticPr fontId="4"/>
  </si>
  <si>
    <t>G②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</si>
</sst>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2"/>
      <color theme="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36"/>
      <name val="HG丸ｺﾞｼｯｸM-PRO"/>
      <family val="3"/>
      <charset val="128"/>
    </font>
    <font>
      <sz val="11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90">
    <xf numFmtId="0" fontId="0" fillId="0" borderId="0" xfId="0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shrinkToFit="1"/>
    </xf>
    <xf numFmtId="0" fontId="1" fillId="0" borderId="0" xfId="1"/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58" fontId="1" fillId="0" borderId="0" xfId="1" applyNumberForma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9" fillId="0" borderId="5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" fillId="0" borderId="23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" fillId="4" borderId="26" xfId="1" applyFill="1" applyBorder="1" applyAlignment="1">
      <alignment horizontal="center" vertical="center"/>
    </xf>
    <xf numFmtId="0" fontId="1" fillId="4" borderId="31" xfId="1" applyFill="1" applyBorder="1" applyAlignment="1">
      <alignment horizontal="center" vertical="center"/>
    </xf>
    <xf numFmtId="0" fontId="1" fillId="4" borderId="27" xfId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7" fillId="0" borderId="0" xfId="1" applyFont="1" applyAlignment="1">
      <alignment vertical="center"/>
    </xf>
    <xf numFmtId="0" fontId="1" fillId="0" borderId="20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4" borderId="2" xfId="1" applyFill="1" applyBorder="1" applyAlignment="1">
      <alignment horizontal="center" vertical="center"/>
    </xf>
    <xf numFmtId="0" fontId="1" fillId="4" borderId="3" xfId="1" applyFill="1" applyBorder="1" applyAlignment="1">
      <alignment horizontal="center" vertical="center"/>
    </xf>
    <xf numFmtId="0" fontId="1" fillId="4" borderId="62" xfId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21" xfId="1" applyBorder="1" applyAlignment="1">
      <alignment vertic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2" fillId="0" borderId="0" xfId="1" applyFont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0" fontId="2" fillId="5" borderId="0" xfId="1" applyFont="1" applyFill="1" applyAlignment="1">
      <alignment vertical="center"/>
    </xf>
    <xf numFmtId="0" fontId="2" fillId="5" borderId="5" xfId="1" applyFont="1" applyFill="1" applyBorder="1" applyAlignment="1">
      <alignment vertical="center"/>
    </xf>
    <xf numFmtId="0" fontId="6" fillId="0" borderId="0" xfId="1" applyFont="1" applyAlignment="1">
      <alignment horizontal="left" vertical="center" shrinkToFit="1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 shrinkToFit="1"/>
    </xf>
    <xf numFmtId="0" fontId="9" fillId="2" borderId="9" xfId="1" applyFont="1" applyFill="1" applyBorder="1" applyAlignment="1">
      <alignment horizontal="center" vertical="center" shrinkToFit="1"/>
    </xf>
    <xf numFmtId="0" fontId="9" fillId="2" borderId="8" xfId="1" applyFont="1" applyFill="1" applyBorder="1" applyAlignment="1">
      <alignment horizontal="center" vertical="center" shrinkToFit="1"/>
    </xf>
    <xf numFmtId="0" fontId="8" fillId="2" borderId="9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textRotation="255"/>
    </xf>
    <xf numFmtId="0" fontId="15" fillId="0" borderId="34" xfId="1" applyFont="1" applyBorder="1" applyAlignment="1">
      <alignment horizontal="center" vertical="center" textRotation="255"/>
    </xf>
    <xf numFmtId="0" fontId="15" fillId="0" borderId="39" xfId="1" applyFont="1" applyBorder="1" applyAlignment="1">
      <alignment horizontal="center" vertical="center" textRotation="255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5" fillId="0" borderId="28" xfId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 shrinkToFit="1"/>
    </xf>
    <xf numFmtId="0" fontId="15" fillId="0" borderId="10" xfId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shrinkToFit="1"/>
    </xf>
    <xf numFmtId="0" fontId="15" fillId="0" borderId="30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shrinkToFit="1"/>
    </xf>
    <xf numFmtId="0" fontId="15" fillId="0" borderId="20" xfId="1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1" xfId="1" applyFont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shrinkToFit="1"/>
    </xf>
    <xf numFmtId="0" fontId="15" fillId="0" borderId="23" xfId="1" applyFont="1" applyBorder="1" applyAlignment="1">
      <alignment horizontal="center" vertical="center" shrinkToFit="1"/>
    </xf>
    <xf numFmtId="0" fontId="15" fillId="0" borderId="45" xfId="1" applyFont="1" applyBorder="1" applyAlignment="1">
      <alignment horizontal="center" vertical="center" shrinkToFit="1"/>
    </xf>
    <xf numFmtId="0" fontId="16" fillId="0" borderId="29" xfId="1" applyFont="1" applyBorder="1" applyAlignment="1">
      <alignment horizontal="center" vertical="center" shrinkToFit="1"/>
    </xf>
    <xf numFmtId="0" fontId="16" fillId="0" borderId="10" xfId="1" applyFont="1" applyBorder="1" applyAlignment="1">
      <alignment horizontal="center" vertical="center" shrinkToFit="1"/>
    </xf>
    <xf numFmtId="0" fontId="16" fillId="0" borderId="43" xfId="1" applyFont="1" applyBorder="1" applyAlignment="1">
      <alignment horizontal="center" vertical="center" shrinkToFit="1"/>
    </xf>
    <xf numFmtId="0" fontId="11" fillId="2" borderId="11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5" fillId="0" borderId="61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15" fillId="0" borderId="62" xfId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5" fillId="0" borderId="56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57" xfId="1" applyFont="1" applyBorder="1" applyAlignment="1">
      <alignment horizontal="center" vertical="center" shrinkToFit="1"/>
    </xf>
    <xf numFmtId="0" fontId="15" fillId="0" borderId="61" xfId="1" applyFont="1" applyBorder="1" applyAlignment="1">
      <alignment horizontal="center" vertical="center" wrapText="1"/>
    </xf>
    <xf numFmtId="0" fontId="15" fillId="0" borderId="35" xfId="1" applyFont="1" applyBorder="1" applyAlignment="1">
      <alignment horizontal="center" vertical="center" wrapText="1"/>
    </xf>
    <xf numFmtId="0" fontId="15" fillId="0" borderId="56" xfId="1" applyFont="1" applyBorder="1" applyAlignment="1">
      <alignment horizontal="center" vertical="center" wrapText="1"/>
    </xf>
    <xf numFmtId="0" fontId="1" fillId="3" borderId="63" xfId="1" applyFill="1" applyBorder="1" applyAlignment="1">
      <alignment horizontal="center" vertical="center"/>
    </xf>
    <xf numFmtId="0" fontId="1" fillId="3" borderId="64" xfId="1" applyFill="1" applyBorder="1" applyAlignment="1">
      <alignment horizontal="center" vertical="center"/>
    </xf>
    <xf numFmtId="0" fontId="1" fillId="3" borderId="65" xfId="1" applyFill="1" applyBorder="1" applyAlignment="1">
      <alignment horizontal="center" vertical="center"/>
    </xf>
    <xf numFmtId="0" fontId="1" fillId="3" borderId="67" xfId="1" applyFill="1" applyBorder="1" applyAlignment="1">
      <alignment horizontal="center" vertical="center"/>
    </xf>
    <xf numFmtId="0" fontId="1" fillId="3" borderId="53" xfId="1" applyFill="1" applyBorder="1" applyAlignment="1">
      <alignment horizontal="center" vertical="center"/>
    </xf>
    <xf numFmtId="0" fontId="1" fillId="3" borderId="54" xfId="1" applyFill="1" applyBorder="1" applyAlignment="1">
      <alignment horizontal="center" vertical="center"/>
    </xf>
    <xf numFmtId="0" fontId="1" fillId="3" borderId="68" xfId="1" applyFill="1" applyBorder="1" applyAlignment="1">
      <alignment horizontal="center" vertical="center"/>
    </xf>
    <xf numFmtId="0" fontId="1" fillId="3" borderId="59" xfId="1" applyFill="1" applyBorder="1" applyAlignment="1">
      <alignment horizontal="center" vertical="center"/>
    </xf>
    <xf numFmtId="0" fontId="1" fillId="3" borderId="60" xfId="1" applyFill="1" applyBorder="1" applyAlignment="1">
      <alignment horizontal="center" vertical="center"/>
    </xf>
    <xf numFmtId="0" fontId="1" fillId="0" borderId="66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5" fillId="0" borderId="40" xfId="1" applyFont="1" applyBorder="1" applyAlignment="1">
      <alignment horizontal="center" vertical="center" shrinkToFit="1"/>
    </xf>
    <xf numFmtId="0" fontId="15" fillId="0" borderId="41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1" fillId="0" borderId="24" xfId="1" applyBorder="1" applyAlignment="1">
      <alignment horizontal="center" vertical="center" textRotation="255"/>
    </xf>
    <xf numFmtId="0" fontId="1" fillId="0" borderId="34" xfId="1" applyBorder="1" applyAlignment="1">
      <alignment horizontal="center" vertical="center" textRotation="255"/>
    </xf>
    <xf numFmtId="0" fontId="1" fillId="0" borderId="39" xfId="1" applyBorder="1" applyAlignment="1">
      <alignment horizontal="center" vertical="center" textRotation="255"/>
    </xf>
    <xf numFmtId="0" fontId="15" fillId="0" borderId="25" xfId="1" applyFont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wrapText="1"/>
    </xf>
    <xf numFmtId="0" fontId="1" fillId="3" borderId="48" xfId="1" applyFill="1" applyBorder="1" applyAlignment="1">
      <alignment horizontal="center" vertical="center"/>
    </xf>
    <xf numFmtId="0" fontId="1" fillId="3" borderId="49" xfId="1" applyFill="1" applyBorder="1" applyAlignment="1">
      <alignment horizontal="center" vertical="center"/>
    </xf>
    <xf numFmtId="0" fontId="1" fillId="3" borderId="50" xfId="1" applyFill="1" applyBorder="1" applyAlignment="1">
      <alignment horizontal="center" vertical="center"/>
    </xf>
    <xf numFmtId="0" fontId="1" fillId="3" borderId="52" xfId="1" applyFill="1" applyBorder="1" applyAlignment="1">
      <alignment horizontal="center" vertical="center"/>
    </xf>
    <xf numFmtId="0" fontId="1" fillId="3" borderId="58" xfId="1" applyFill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176" fontId="1" fillId="0" borderId="32" xfId="1" applyNumberFormat="1" applyBorder="1" applyAlignment="1">
      <alignment horizontal="center" vertical="center"/>
    </xf>
    <xf numFmtId="176" fontId="1" fillId="0" borderId="37" xfId="1" applyNumberFormat="1" applyBorder="1" applyAlignment="1">
      <alignment horizontal="center" vertical="center"/>
    </xf>
    <xf numFmtId="176" fontId="1" fillId="0" borderId="22" xfId="1" applyNumberFormat="1" applyBorder="1" applyAlignment="1">
      <alignment horizontal="center" vertical="center"/>
    </xf>
    <xf numFmtId="0" fontId="18" fillId="0" borderId="51" xfId="1" applyFont="1" applyBorder="1" applyAlignment="1">
      <alignment horizontal="center" vertical="center"/>
    </xf>
    <xf numFmtId="0" fontId="18" fillId="0" borderId="55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176" fontId="1" fillId="0" borderId="19" xfId="1" applyNumberForma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 wrapText="1"/>
    </xf>
    <xf numFmtId="0" fontId="1" fillId="3" borderId="69" xfId="1" applyFill="1" applyBorder="1" applyAlignment="1">
      <alignment horizontal="center" vertical="center"/>
    </xf>
    <xf numFmtId="0" fontId="1" fillId="3" borderId="70" xfId="1" applyFill="1" applyBorder="1" applyAlignment="1">
      <alignment horizontal="center" vertical="center"/>
    </xf>
    <xf numFmtId="0" fontId="1" fillId="3" borderId="71" xfId="1" applyFill="1" applyBorder="1" applyAlignment="1">
      <alignment horizontal="center" vertical="center"/>
    </xf>
    <xf numFmtId="0" fontId="1" fillId="3" borderId="72" xfId="1" applyFill="1" applyBorder="1" applyAlignment="1">
      <alignment horizontal="center" vertical="center"/>
    </xf>
    <xf numFmtId="0" fontId="1" fillId="3" borderId="73" xfId="1" applyFill="1" applyBorder="1" applyAlignment="1">
      <alignment horizontal="center" vertical="center"/>
    </xf>
    <xf numFmtId="0" fontId="1" fillId="0" borderId="74" xfId="1" applyBorder="1" applyAlignment="1">
      <alignment horizontal="center" vertical="center"/>
    </xf>
    <xf numFmtId="0" fontId="1" fillId="0" borderId="75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1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176" fontId="1" fillId="0" borderId="46" xfId="1" applyNumberFormat="1" applyBorder="1" applyAlignment="1">
      <alignment horizontal="center" vertical="center"/>
    </xf>
    <xf numFmtId="0" fontId="18" fillId="0" borderId="76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</cellXfs>
  <cellStyles count="4">
    <cellStyle name="標準" xfId="0" builtinId="0"/>
    <cellStyle name="標準 4" xfId="3" xr:uid="{78EAECEB-10C1-407A-B3F0-699012A238C6}"/>
    <cellStyle name="標準_４試合検討資料" xfId="1" xr:uid="{C097FC25-D821-4602-B27B-DD22F49B89CB}"/>
    <cellStyle name="標準_東三河大会組合(ﾌｫｰﾏｯﾄ)" xfId="2" xr:uid="{C0D42500-9109-469D-9264-360253D531ED}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2510;&#12452;&#12489;&#12461;&#12517;&#12513;&#12531;&#12488;\&#12487;&#12473;&#12463;&#12488;&#12483;&#12503;\2024&#24180;5&#26376;19&#26085;&#22823;&#20250;_&#12468;&#12540;&#12523;&#12489;&#20132;&#27969;&#20250;_&#35352;&#37682;&#29992;_&#20462;&#27491;&#29256;.xlsx" TargetMode="External"/><Relationship Id="rId1" Type="http://schemas.openxmlformats.org/officeDocument/2006/relationships/externalLinkPath" Target="2024&#24180;5&#26376;19&#26085;&#22823;&#20250;_&#12468;&#12540;&#12523;&#12489;&#20132;&#27969;&#20250;_&#35352;&#37682;&#29992;_&#20462;&#27491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参加チーム一覧"/>
      <sheetName val="3コート"/>
      <sheetName val="3コートカード"/>
    </sheetNames>
    <sheetDataSet>
      <sheetData sheetId="0"/>
      <sheetData sheetId="1">
        <row r="5">
          <cell r="E5" t="str">
            <v>期  日 ： 2024年5月19日</v>
          </cell>
        </row>
        <row r="6">
          <cell r="E6" t="str">
            <v>会  場 ： 豊橋市大清水地区体育館</v>
          </cell>
        </row>
        <row r="7">
          <cell r="E7" t="str">
            <v>参加チーム数　合計：４チーム</v>
          </cell>
        </row>
        <row r="13">
          <cell r="B13" t="str">
            <v>ゴールド交流会(トリム)</v>
          </cell>
        </row>
        <row r="15">
          <cell r="C15" t="str">
            <v>わかば</v>
          </cell>
        </row>
        <row r="16">
          <cell r="C16" t="str">
            <v>ブルーベリー</v>
          </cell>
        </row>
        <row r="17">
          <cell r="C17" t="str">
            <v>田原クラブ</v>
          </cell>
        </row>
        <row r="18">
          <cell r="C18" t="str">
            <v>くう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9DAD3-F2B7-4D82-B77A-FC942BA550EB}">
  <sheetPr>
    <tabColor theme="3" tint="0.59999389629810485"/>
  </sheetPr>
  <dimension ref="A1:ET108"/>
  <sheetViews>
    <sheetView showGridLines="0" tabSelected="1" view="pageBreakPreview" zoomScale="80" zoomScaleNormal="100" zoomScaleSheetLayoutView="80" zoomScalePageLayoutView="86" workbookViewId="0">
      <selection activeCell="B1" sqref="A1:AI39"/>
    </sheetView>
  </sheetViews>
  <sheetFormatPr defaultColWidth="8.09765625" defaultRowHeight="13.2" x14ac:dyDescent="0.2"/>
  <cols>
    <col min="1" max="4" width="3.5" style="8" customWidth="1"/>
    <col min="5" max="5" width="6.59765625" style="8" hidden="1" customWidth="1"/>
    <col min="6" max="6" width="3.5" style="8" customWidth="1"/>
    <col min="7" max="7" width="3.5" style="8" hidden="1" customWidth="1"/>
    <col min="8" max="8" width="3.5" style="8" customWidth="1"/>
    <col min="9" max="9" width="3.5" style="8" hidden="1" customWidth="1"/>
    <col min="10" max="11" width="3.5" style="8" customWidth="1"/>
    <col min="12" max="12" width="3.5" style="8" hidden="1" customWidth="1"/>
    <col min="13" max="13" width="3.5" style="8" customWidth="1"/>
    <col min="14" max="14" width="3.5" style="8" hidden="1" customWidth="1"/>
    <col min="15" max="16" width="3.5" style="8" customWidth="1"/>
    <col min="17" max="17" width="3.5" style="8" hidden="1" customWidth="1"/>
    <col min="18" max="18" width="3.5" style="8" customWidth="1"/>
    <col min="19" max="19" width="3.5" style="8" hidden="1" customWidth="1"/>
    <col min="20" max="21" width="3.5" style="8" customWidth="1"/>
    <col min="22" max="22" width="3.5" style="8" hidden="1" customWidth="1"/>
    <col min="23" max="23" width="3.5" style="8" customWidth="1"/>
    <col min="24" max="24" width="3.5" style="8" hidden="1" customWidth="1"/>
    <col min="25" max="31" width="3.5" style="8" customWidth="1"/>
    <col min="32" max="32" width="13.19921875" style="8" customWidth="1"/>
    <col min="33" max="33" width="11.3984375" style="8" customWidth="1"/>
    <col min="34" max="34" width="4.59765625" style="8" hidden="1" customWidth="1"/>
    <col min="35" max="35" width="3.5" style="4" customWidth="1"/>
    <col min="36" max="44" width="5.09765625" style="4" hidden="1" customWidth="1"/>
    <col min="45" max="51" width="8.09765625" style="4" hidden="1" customWidth="1"/>
    <col min="52" max="52" width="1.59765625" style="4" hidden="1" customWidth="1"/>
    <col min="53" max="53" width="9.765625E-2" style="4" hidden="1" customWidth="1"/>
    <col min="54" max="56" width="3.5" style="4" hidden="1" customWidth="1"/>
    <col min="57" max="57" width="4.8984375" style="4" hidden="1" customWidth="1"/>
    <col min="58" max="59" width="1.69921875" style="4" hidden="1" customWidth="1"/>
    <col min="60" max="70" width="3.5" style="4" hidden="1" customWidth="1"/>
    <col min="71" max="72" width="1.69921875" style="4" hidden="1" customWidth="1"/>
    <col min="73" max="77" width="3.5" style="4" hidden="1" customWidth="1"/>
    <col min="78" max="78" width="1.69921875" style="4" hidden="1" customWidth="1"/>
    <col min="79" max="79" width="5.296875" style="4" hidden="1" customWidth="1"/>
    <col min="80" max="141" width="8.09765625" style="4" hidden="1" customWidth="1"/>
    <col min="142" max="142" width="8.09765625" style="4" customWidth="1"/>
    <col min="143" max="16384" width="8.09765625" style="4"/>
  </cols>
  <sheetData>
    <row r="1" spans="1:150" ht="21" customHeight="1" x14ac:dyDescent="0.2">
      <c r="A1" s="44"/>
      <c r="B1" s="44"/>
      <c r="C1" s="44"/>
      <c r="D1" s="44"/>
      <c r="E1" s="44"/>
      <c r="F1" s="2" t="s">
        <v>0</v>
      </c>
      <c r="G1" s="3"/>
      <c r="H1" s="3"/>
      <c r="I1" s="3"/>
      <c r="J1" s="3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1"/>
      <c r="AA1" s="1"/>
      <c r="AB1" s="1"/>
      <c r="AC1" s="2"/>
      <c r="AD1" s="3"/>
      <c r="AE1" s="3"/>
      <c r="AF1" s="3"/>
      <c r="AG1" s="3"/>
      <c r="AH1" s="3"/>
      <c r="AI1" s="3"/>
    </row>
    <row r="2" spans="1:150" ht="21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5"/>
      <c r="AA2" s="6"/>
      <c r="AB2" s="6"/>
      <c r="AC2" s="46" t="str">
        <f>[1]参加チーム一覧!E5</f>
        <v>期  日 ： 2024年5月19日</v>
      </c>
      <c r="AD2" s="46"/>
      <c r="AE2" s="46"/>
      <c r="AF2" s="46"/>
      <c r="AG2" s="46"/>
      <c r="AH2" s="46"/>
      <c r="AI2" s="46"/>
    </row>
    <row r="3" spans="1:150" ht="21" customHeight="1" x14ac:dyDescent="0.2">
      <c r="A3" s="47" t="s">
        <v>1</v>
      </c>
      <c r="B3" s="48"/>
      <c r="C3" s="49" t="str">
        <f>[1]参加チーム一覧!B13</f>
        <v>ゴールド交流会(トリム)</v>
      </c>
      <c r="D3" s="50"/>
      <c r="E3" s="50"/>
      <c r="F3" s="50"/>
      <c r="G3" s="50"/>
      <c r="H3" s="50"/>
      <c r="I3" s="50"/>
      <c r="J3" s="50"/>
      <c r="K3" s="51"/>
      <c r="L3" s="7"/>
      <c r="M3" s="47"/>
      <c r="N3" s="52"/>
      <c r="O3" s="48"/>
      <c r="P3" s="53"/>
      <c r="Q3" s="53"/>
      <c r="R3" s="53"/>
      <c r="S3" s="53"/>
      <c r="T3" s="53"/>
      <c r="U3" s="53"/>
      <c r="V3" s="53"/>
      <c r="W3" s="53"/>
      <c r="X3" s="53"/>
      <c r="Y3" s="54"/>
      <c r="Z3" s="5"/>
      <c r="AA3" s="5"/>
      <c r="AB3" s="5"/>
      <c r="AC3" s="46" t="str">
        <f>[1]参加チーム一覧!E6</f>
        <v>会  場 ： 豊橋市大清水地区体育館</v>
      </c>
      <c r="AD3" s="46"/>
      <c r="AE3" s="46"/>
      <c r="AF3" s="46"/>
      <c r="AG3" s="46"/>
      <c r="AH3" s="46"/>
      <c r="AI3" s="46"/>
    </row>
    <row r="4" spans="1:150" ht="21" customHeight="1" thickBot="1" x14ac:dyDescent="0.25">
      <c r="A4" s="55" t="s">
        <v>2</v>
      </c>
      <c r="B4" s="55"/>
      <c r="C4" s="56" t="s">
        <v>3</v>
      </c>
      <c r="D4" s="53"/>
      <c r="E4" s="53"/>
      <c r="F4" s="53"/>
      <c r="G4" s="53"/>
      <c r="H4" s="53"/>
      <c r="I4" s="53"/>
      <c r="J4" s="53"/>
      <c r="K4" s="53"/>
      <c r="L4" s="54"/>
      <c r="M4" s="55" t="s">
        <v>4</v>
      </c>
      <c r="N4" s="55"/>
      <c r="O4" s="55"/>
      <c r="P4" s="55" t="s">
        <v>3</v>
      </c>
      <c r="Q4" s="55"/>
      <c r="R4" s="55"/>
      <c r="S4" s="55"/>
      <c r="T4" s="55"/>
      <c r="U4" s="55"/>
      <c r="V4" s="55"/>
      <c r="W4" s="55"/>
      <c r="X4" s="55"/>
      <c r="Y4" s="55"/>
      <c r="AC4" s="46" t="str">
        <f>[1]参加チーム一覧!E7</f>
        <v>参加チーム数　合計：４チーム</v>
      </c>
      <c r="AD4" s="46"/>
      <c r="AE4" s="46"/>
      <c r="AF4" s="46"/>
      <c r="AG4" s="46"/>
      <c r="AH4" s="46"/>
      <c r="AI4" s="46"/>
      <c r="AJ4" s="8"/>
    </row>
    <row r="5" spans="1:150" ht="21" customHeight="1" thickTop="1" x14ac:dyDescent="0.2">
      <c r="A5" s="57">
        <v>1</v>
      </c>
      <c r="B5" s="57"/>
      <c r="C5" s="58" t="str">
        <f>[1]参加チーム一覧!C15</f>
        <v>わかば</v>
      </c>
      <c r="D5" s="58"/>
      <c r="E5" s="58"/>
      <c r="F5" s="58"/>
      <c r="G5" s="58"/>
      <c r="H5" s="58"/>
      <c r="I5" s="58"/>
      <c r="J5" s="58"/>
      <c r="K5" s="58"/>
      <c r="L5" s="10"/>
      <c r="M5" s="57">
        <v>3</v>
      </c>
      <c r="N5" s="57"/>
      <c r="O5" s="57"/>
      <c r="P5" s="57" t="str">
        <f>[1]参加チーム一覧!C17</f>
        <v>田原クラブ</v>
      </c>
      <c r="Q5" s="57"/>
      <c r="R5" s="57"/>
      <c r="S5" s="57"/>
      <c r="T5" s="57"/>
      <c r="U5" s="57"/>
      <c r="V5" s="57"/>
      <c r="W5" s="57"/>
      <c r="X5" s="57"/>
      <c r="Y5" s="57"/>
      <c r="AB5" s="11"/>
      <c r="AC5" s="46"/>
      <c r="AD5" s="46"/>
      <c r="AE5" s="46"/>
      <c r="AF5" s="46"/>
      <c r="AG5" s="46"/>
      <c r="AH5" s="46"/>
      <c r="AI5" s="46"/>
      <c r="AJ5" s="8"/>
      <c r="AK5" s="12"/>
      <c r="AL5" s="8"/>
      <c r="AM5" s="8"/>
      <c r="AN5" s="8"/>
      <c r="EN5" s="89"/>
      <c r="EO5" s="90"/>
      <c r="EP5" s="90"/>
      <c r="EQ5" s="91"/>
      <c r="ER5" s="8"/>
      <c r="ES5" s="8"/>
      <c r="ET5" s="8"/>
    </row>
    <row r="6" spans="1:150" ht="21" customHeight="1" x14ac:dyDescent="0.2">
      <c r="A6" s="57">
        <v>2</v>
      </c>
      <c r="B6" s="57"/>
      <c r="C6" s="58" t="str">
        <f>[1]参加チーム一覧!C16</f>
        <v>ブルーベリー</v>
      </c>
      <c r="D6" s="58"/>
      <c r="E6" s="58"/>
      <c r="F6" s="58"/>
      <c r="G6" s="58"/>
      <c r="H6" s="58"/>
      <c r="I6" s="58"/>
      <c r="J6" s="58"/>
      <c r="K6" s="58"/>
      <c r="L6" s="13"/>
      <c r="M6" s="57">
        <v>4</v>
      </c>
      <c r="N6" s="57"/>
      <c r="O6" s="57"/>
      <c r="P6" s="57" t="str">
        <f>[1]参加チーム一覧!C18</f>
        <v>くう</v>
      </c>
      <c r="Q6" s="57"/>
      <c r="R6" s="57"/>
      <c r="S6" s="57"/>
      <c r="T6" s="57"/>
      <c r="U6" s="57"/>
      <c r="V6" s="57"/>
      <c r="W6" s="57"/>
      <c r="X6" s="57"/>
      <c r="Y6" s="57"/>
      <c r="AI6" s="8"/>
      <c r="AJ6" s="8"/>
      <c r="EN6" s="92"/>
      <c r="EO6" s="93"/>
      <c r="EP6" s="93"/>
      <c r="EQ6" s="94"/>
      <c r="ER6" s="8"/>
      <c r="ES6" s="8"/>
      <c r="ET6" s="8"/>
    </row>
    <row r="7" spans="1:150" ht="21" customHeight="1" x14ac:dyDescent="0.2">
      <c r="A7" s="10"/>
      <c r="B7" s="10"/>
      <c r="C7" s="43"/>
      <c r="D7" s="43"/>
      <c r="E7" s="43"/>
      <c r="F7" s="43"/>
      <c r="G7" s="43"/>
      <c r="H7" s="43"/>
      <c r="I7" s="43"/>
      <c r="J7" s="43"/>
      <c r="K7" s="43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AI7" s="8"/>
      <c r="AJ7" s="8"/>
      <c r="EN7" s="92"/>
      <c r="EO7" s="93"/>
      <c r="EP7" s="93"/>
      <c r="EQ7" s="94"/>
      <c r="ER7" s="8"/>
      <c r="ES7" s="8"/>
      <c r="ET7" s="8"/>
    </row>
    <row r="8" spans="1:150" ht="21" customHeight="1" x14ac:dyDescent="0.2">
      <c r="A8" s="10"/>
      <c r="B8" s="10"/>
      <c r="C8" s="43"/>
      <c r="D8" s="43"/>
      <c r="E8" s="43"/>
      <c r="F8" s="43"/>
      <c r="G8" s="43"/>
      <c r="H8" s="43"/>
      <c r="I8" s="43"/>
      <c r="J8" s="43"/>
      <c r="K8" s="43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AI8" s="8"/>
      <c r="AJ8" s="8"/>
      <c r="EN8" s="92"/>
      <c r="EO8" s="93"/>
      <c r="EP8" s="93"/>
      <c r="EQ8" s="94"/>
      <c r="ER8" s="8"/>
      <c r="ES8" s="8"/>
      <c r="ET8" s="8"/>
    </row>
    <row r="9" spans="1:150" ht="21.6" customHeight="1" thickBot="1" x14ac:dyDescent="0.25">
      <c r="AG9" s="9"/>
      <c r="AI9" s="8"/>
      <c r="AJ9" s="8"/>
      <c r="AK9" s="8"/>
      <c r="EN9" s="95"/>
      <c r="EO9" s="96"/>
      <c r="EP9" s="96"/>
      <c r="EQ9" s="97"/>
      <c r="ER9" s="8"/>
      <c r="ES9" s="8"/>
      <c r="ET9" s="8"/>
    </row>
    <row r="10" spans="1:150" s="8" customFormat="1" ht="18" customHeight="1" thickTop="1" thickBot="1" x14ac:dyDescent="0.5">
      <c r="A10" s="1" t="s">
        <v>5</v>
      </c>
      <c r="B10" s="15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6"/>
      <c r="N10" s="16"/>
      <c r="O10" s="15"/>
      <c r="P10" s="15"/>
      <c r="Q10" s="15"/>
      <c r="R10" s="15"/>
      <c r="S10" s="15"/>
      <c r="T10" s="15"/>
      <c r="U10" s="15"/>
      <c r="V10" s="15"/>
      <c r="W10" s="16"/>
      <c r="X10" s="16"/>
      <c r="Y10" s="16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150" s="8" customFormat="1" ht="15" customHeight="1" x14ac:dyDescent="0.45">
      <c r="A11" s="59" t="s">
        <v>6</v>
      </c>
      <c r="B11" s="62" t="s">
        <v>7</v>
      </c>
      <c r="C11" s="63"/>
      <c r="D11" s="64"/>
      <c r="E11" s="18"/>
      <c r="F11" s="71" t="str">
        <f>B15</f>
        <v>わかば</v>
      </c>
      <c r="G11" s="72"/>
      <c r="H11" s="72"/>
      <c r="I11" s="72"/>
      <c r="J11" s="72"/>
      <c r="K11" s="77" t="str">
        <f>B21</f>
        <v>ブルーベリー</v>
      </c>
      <c r="L11" s="78"/>
      <c r="M11" s="78"/>
      <c r="N11" s="78"/>
      <c r="O11" s="79"/>
      <c r="P11" s="72" t="str">
        <f>B27</f>
        <v>田原クラブ</v>
      </c>
      <c r="Q11" s="72"/>
      <c r="R11" s="72"/>
      <c r="S11" s="72"/>
      <c r="T11" s="72"/>
      <c r="U11" s="72" t="str">
        <f>B33</f>
        <v>くう</v>
      </c>
      <c r="V11" s="72"/>
      <c r="W11" s="86"/>
      <c r="X11" s="86"/>
      <c r="Y11" s="86"/>
      <c r="Z11" s="62" t="s">
        <v>8</v>
      </c>
      <c r="AA11" s="63"/>
      <c r="AB11" s="143"/>
      <c r="AC11" s="145" t="s">
        <v>9</v>
      </c>
      <c r="AD11" s="63"/>
      <c r="AE11" s="143"/>
      <c r="AF11" s="125" t="s">
        <v>10</v>
      </c>
      <c r="AG11" s="128" t="s">
        <v>11</v>
      </c>
    </row>
    <row r="12" spans="1:150" s="8" customFormat="1" ht="15" customHeight="1" x14ac:dyDescent="0.45">
      <c r="A12" s="60"/>
      <c r="B12" s="65"/>
      <c r="C12" s="66"/>
      <c r="D12" s="67"/>
      <c r="F12" s="73"/>
      <c r="G12" s="74"/>
      <c r="H12" s="74"/>
      <c r="I12" s="74"/>
      <c r="J12" s="74"/>
      <c r="K12" s="80"/>
      <c r="L12" s="81"/>
      <c r="M12" s="81"/>
      <c r="N12" s="81"/>
      <c r="O12" s="82"/>
      <c r="P12" s="74"/>
      <c r="Q12" s="74"/>
      <c r="R12" s="74"/>
      <c r="S12" s="74"/>
      <c r="T12" s="74"/>
      <c r="U12" s="74"/>
      <c r="V12" s="74"/>
      <c r="W12" s="87"/>
      <c r="X12" s="87"/>
      <c r="Y12" s="87"/>
      <c r="Z12" s="65"/>
      <c r="AA12" s="66"/>
      <c r="AB12" s="144"/>
      <c r="AC12" s="146"/>
      <c r="AD12" s="66"/>
      <c r="AE12" s="144"/>
      <c r="AF12" s="126"/>
      <c r="AG12" s="129"/>
    </row>
    <row r="13" spans="1:150" s="8" customFormat="1" ht="15" customHeight="1" x14ac:dyDescent="0.45">
      <c r="A13" s="60"/>
      <c r="B13" s="65"/>
      <c r="C13" s="66"/>
      <c r="D13" s="67"/>
      <c r="F13" s="73"/>
      <c r="G13" s="74"/>
      <c r="H13" s="74"/>
      <c r="I13" s="74"/>
      <c r="J13" s="74"/>
      <c r="K13" s="80"/>
      <c r="L13" s="81"/>
      <c r="M13" s="81"/>
      <c r="N13" s="81"/>
      <c r="O13" s="82"/>
      <c r="P13" s="74"/>
      <c r="Q13" s="74"/>
      <c r="R13" s="74"/>
      <c r="S13" s="74"/>
      <c r="T13" s="74"/>
      <c r="U13" s="74"/>
      <c r="V13" s="74"/>
      <c r="W13" s="87"/>
      <c r="X13" s="87"/>
      <c r="Y13" s="87"/>
      <c r="Z13" s="65"/>
      <c r="AA13" s="66"/>
      <c r="AB13" s="144"/>
      <c r="AC13" s="146"/>
      <c r="AD13" s="66"/>
      <c r="AE13" s="144"/>
      <c r="AF13" s="126"/>
      <c r="AG13" s="129"/>
      <c r="AJ13" s="66" t="s">
        <v>12</v>
      </c>
      <c r="AK13" s="131" t="s">
        <v>13</v>
      </c>
      <c r="BF13" s="123" t="s">
        <v>14</v>
      </c>
      <c r="BG13" s="123"/>
      <c r="BS13" s="123" t="s">
        <v>15</v>
      </c>
      <c r="BT13" s="123"/>
    </row>
    <row r="14" spans="1:150" s="8" customFormat="1" ht="15" customHeight="1" thickBot="1" x14ac:dyDescent="0.5">
      <c r="A14" s="61"/>
      <c r="B14" s="68"/>
      <c r="C14" s="69"/>
      <c r="D14" s="70"/>
      <c r="E14" s="17"/>
      <c r="F14" s="75"/>
      <c r="G14" s="76"/>
      <c r="H14" s="76"/>
      <c r="I14" s="76"/>
      <c r="J14" s="76"/>
      <c r="K14" s="83"/>
      <c r="L14" s="84"/>
      <c r="M14" s="84"/>
      <c r="N14" s="84"/>
      <c r="O14" s="85"/>
      <c r="P14" s="76"/>
      <c r="Q14" s="76"/>
      <c r="R14" s="76"/>
      <c r="S14" s="76"/>
      <c r="T14" s="76"/>
      <c r="U14" s="76"/>
      <c r="V14" s="76"/>
      <c r="W14" s="88"/>
      <c r="X14" s="88"/>
      <c r="Y14" s="88"/>
      <c r="Z14" s="68"/>
      <c r="AA14" s="69"/>
      <c r="AB14" s="147"/>
      <c r="AC14" s="148"/>
      <c r="AD14" s="69"/>
      <c r="AE14" s="147"/>
      <c r="AF14" s="127"/>
      <c r="AG14" s="130"/>
      <c r="AJ14" s="66"/>
      <c r="AK14" s="66"/>
      <c r="BF14" s="124"/>
      <c r="BG14" s="124"/>
      <c r="BS14" s="124"/>
      <c r="BT14" s="124"/>
    </row>
    <row r="15" spans="1:150" ht="18" customHeight="1" x14ac:dyDescent="0.2">
      <c r="A15" s="132">
        <f>P3</f>
        <v>0</v>
      </c>
      <c r="B15" s="135" t="str">
        <f>C5</f>
        <v>わかば</v>
      </c>
      <c r="C15" s="78"/>
      <c r="D15" s="136"/>
      <c r="E15" s="137" t="str">
        <f>IF($CB$77="A",CD79,IF($CB$77="B",CG79,CJ79))</f>
        <v/>
      </c>
      <c r="F15" s="138"/>
      <c r="G15" s="139"/>
      <c r="H15" s="139"/>
      <c r="I15" s="139"/>
      <c r="J15" s="140"/>
      <c r="K15" s="24">
        <f>COUNTIF(L18:L20,"○")</f>
        <v>0</v>
      </c>
      <c r="L15" s="24"/>
      <c r="M15" s="24" t="s">
        <v>16</v>
      </c>
      <c r="N15" s="24"/>
      <c r="O15" s="25">
        <v>2</v>
      </c>
      <c r="P15" s="24">
        <v>2</v>
      </c>
      <c r="Q15" s="24"/>
      <c r="R15" s="24" t="s">
        <v>17</v>
      </c>
      <c r="S15" s="24"/>
      <c r="T15" s="25">
        <f>COUNTIF(S18:S20,"○")</f>
        <v>0</v>
      </c>
      <c r="U15" s="24">
        <v>2</v>
      </c>
      <c r="V15" s="24"/>
      <c r="W15" s="24" t="s">
        <v>18</v>
      </c>
      <c r="X15" s="24"/>
      <c r="Y15" s="26">
        <v>1</v>
      </c>
      <c r="Z15" s="62">
        <f>COUNTIF(F16:Y16,"○")</f>
        <v>2</v>
      </c>
      <c r="AA15" s="63" t="s">
        <v>19</v>
      </c>
      <c r="AB15" s="143">
        <f>COUNTIF(J17:Y17,"○")</f>
        <v>1</v>
      </c>
      <c r="AC15" s="145">
        <f>IF(AE19=0,10,AC19/AE19)</f>
        <v>1.3333333333333333</v>
      </c>
      <c r="AD15" s="63"/>
      <c r="AE15" s="143"/>
      <c r="AF15" s="159">
        <f>SUM(F18:F20,K18:K20,P18:P20,U18:U20)/SUM(J18:J20,O18:O20,T18:T20,Y18:Y20)</f>
        <v>0.956989247311828</v>
      </c>
      <c r="AG15" s="162">
        <f>IF(AJ$41=AJ$40,RANK(AX15,AX$15:AX$38,0),"")</f>
        <v>2</v>
      </c>
      <c r="AH15" s="65" t="str">
        <f>B15</f>
        <v>わかば</v>
      </c>
      <c r="AJ15" s="4">
        <f>SUM(Z15:AB20)</f>
        <v>3</v>
      </c>
      <c r="AK15" s="4">
        <f>AL15-AM15</f>
        <v>0</v>
      </c>
      <c r="AL15" s="4">
        <f>SUM(F15:Y15)</f>
        <v>7</v>
      </c>
      <c r="AM15" s="4">
        <f>SUM(AC19:AE20)</f>
        <v>7</v>
      </c>
      <c r="AS15" s="66">
        <f>RANK(Z15,Z15:Z38,1)</f>
        <v>3</v>
      </c>
      <c r="AT15" s="66">
        <f>RANK(AY15,AY15:AY38,1)</f>
        <v>3</v>
      </c>
      <c r="AU15" s="66">
        <f>RANK(AF15,AF15:AF38,1)</f>
        <v>2</v>
      </c>
      <c r="AV15" s="66">
        <f>AS15*100</f>
        <v>300</v>
      </c>
      <c r="AW15" s="66">
        <f>AT15*10</f>
        <v>30</v>
      </c>
      <c r="AX15" s="66">
        <f>SUM(AU15:AW20)</f>
        <v>332</v>
      </c>
      <c r="AY15" s="66">
        <f>AC15-AE15</f>
        <v>1.3333333333333333</v>
      </c>
      <c r="AZ15" s="8"/>
      <c r="BA15" s="27"/>
      <c r="BB15" s="27"/>
      <c r="BC15" s="152" t="str">
        <f>IF(OR(BD21=2,BI21=2),IF(BD21=2,BA27,BI27),"")</f>
        <v/>
      </c>
      <c r="BD15" s="153"/>
      <c r="BE15" s="153"/>
      <c r="BF15" s="153"/>
      <c r="BG15" s="153"/>
      <c r="BH15" s="153"/>
      <c r="BI15" s="153"/>
      <c r="BJ15" s="154"/>
      <c r="BK15" s="28"/>
      <c r="BL15" s="28"/>
      <c r="BM15" s="28"/>
      <c r="BN15" s="28"/>
      <c r="BO15" s="28"/>
      <c r="BP15" s="152" t="str">
        <f>IF(OR(BQ21=2,BV21=2),IF(BQ21=2,BN27,BV27),"")</f>
        <v/>
      </c>
      <c r="BQ15" s="153"/>
      <c r="BR15" s="153"/>
      <c r="BS15" s="153"/>
      <c r="BT15" s="153"/>
      <c r="BU15" s="153"/>
      <c r="BV15" s="153"/>
      <c r="BW15" s="154"/>
      <c r="BX15" s="27"/>
      <c r="BY15" s="27"/>
    </row>
    <row r="16" spans="1:150" ht="13.5" hidden="1" customHeight="1" x14ac:dyDescent="0.2">
      <c r="A16" s="133"/>
      <c r="B16" s="101"/>
      <c r="C16" s="81"/>
      <c r="D16" s="102"/>
      <c r="E16" s="107"/>
      <c r="F16" s="141"/>
      <c r="G16" s="113"/>
      <c r="H16" s="113"/>
      <c r="I16" s="113"/>
      <c r="J16" s="114"/>
      <c r="K16" s="8" t="str">
        <f>IF(K15&gt;O15,"○","　")</f>
        <v>　</v>
      </c>
      <c r="O16" s="20"/>
      <c r="P16" s="8" t="str">
        <f>IF(P15&gt;T15,"○","　")</f>
        <v>○</v>
      </c>
      <c r="T16" s="20"/>
      <c r="U16" s="8" t="str">
        <f>IF(U15&gt;Y15,"○","　")</f>
        <v>○</v>
      </c>
      <c r="Y16" s="19"/>
      <c r="Z16" s="65"/>
      <c r="AA16" s="66"/>
      <c r="AB16" s="144"/>
      <c r="AC16" s="146"/>
      <c r="AD16" s="66"/>
      <c r="AE16" s="144"/>
      <c r="AF16" s="160"/>
      <c r="AG16" s="163"/>
      <c r="AH16" s="65"/>
      <c r="AS16" s="66"/>
      <c r="AT16" s="66"/>
      <c r="AU16" s="66"/>
      <c r="AV16" s="66"/>
      <c r="AW16" s="66"/>
      <c r="AX16" s="66"/>
      <c r="AY16" s="66"/>
      <c r="AZ16" s="8"/>
      <c r="BA16" s="27"/>
      <c r="BB16" s="27"/>
      <c r="BC16" s="155"/>
      <c r="BD16" s="123"/>
      <c r="BE16" s="123"/>
      <c r="BF16" s="123"/>
      <c r="BG16" s="123"/>
      <c r="BH16" s="123"/>
      <c r="BI16" s="123"/>
      <c r="BJ16" s="156"/>
      <c r="BK16" s="28"/>
      <c r="BL16" s="28"/>
      <c r="BM16" s="28"/>
      <c r="BN16" s="28"/>
      <c r="BO16" s="28"/>
      <c r="BP16" s="155"/>
      <c r="BQ16" s="123"/>
      <c r="BR16" s="123"/>
      <c r="BS16" s="123"/>
      <c r="BT16" s="123"/>
      <c r="BU16" s="123"/>
      <c r="BV16" s="123"/>
      <c r="BW16" s="156"/>
      <c r="BX16" s="27"/>
      <c r="BY16" s="27"/>
    </row>
    <row r="17" spans="1:78" ht="13.5" hidden="1" customHeight="1" x14ac:dyDescent="0.2">
      <c r="A17" s="133"/>
      <c r="B17" s="101"/>
      <c r="C17" s="81"/>
      <c r="D17" s="102"/>
      <c r="E17" s="107"/>
      <c r="F17" s="141"/>
      <c r="G17" s="113"/>
      <c r="H17" s="113"/>
      <c r="I17" s="113"/>
      <c r="J17" s="114"/>
      <c r="O17" s="20" t="str">
        <f>IF(O15&gt;K15,"○","　")</f>
        <v>○</v>
      </c>
      <c r="T17" s="20" t="str">
        <f>IF(T15&gt;P15,"○","　")</f>
        <v>　</v>
      </c>
      <c r="Y17" s="19" t="str">
        <f>IF(Y15&gt;U15,"○","　")</f>
        <v>　</v>
      </c>
      <c r="Z17" s="65"/>
      <c r="AA17" s="66"/>
      <c r="AB17" s="144"/>
      <c r="AC17" s="146"/>
      <c r="AD17" s="66"/>
      <c r="AE17" s="144"/>
      <c r="AF17" s="160"/>
      <c r="AG17" s="163"/>
      <c r="AH17" s="65"/>
      <c r="AS17" s="66"/>
      <c r="AT17" s="66"/>
      <c r="AU17" s="66"/>
      <c r="AV17" s="66"/>
      <c r="AW17" s="66"/>
      <c r="AX17" s="66"/>
      <c r="AY17" s="66"/>
      <c r="AZ17" s="8"/>
      <c r="BA17" s="27"/>
      <c r="BB17" s="27"/>
      <c r="BC17" s="155"/>
      <c r="BD17" s="123"/>
      <c r="BE17" s="123"/>
      <c r="BF17" s="123"/>
      <c r="BG17" s="123"/>
      <c r="BH17" s="123"/>
      <c r="BI17" s="123"/>
      <c r="BJ17" s="156"/>
      <c r="BK17" s="28"/>
      <c r="BL17" s="28"/>
      <c r="BM17" s="28"/>
      <c r="BN17" s="28"/>
      <c r="BO17" s="28"/>
      <c r="BP17" s="155"/>
      <c r="BQ17" s="123"/>
      <c r="BR17" s="123"/>
      <c r="BS17" s="123"/>
      <c r="BT17" s="123"/>
      <c r="BU17" s="123"/>
      <c r="BV17" s="123"/>
      <c r="BW17" s="156"/>
      <c r="BX17" s="27"/>
      <c r="BY17" s="27"/>
    </row>
    <row r="18" spans="1:78" ht="18" customHeight="1" x14ac:dyDescent="0.2">
      <c r="A18" s="133"/>
      <c r="B18" s="101"/>
      <c r="C18" s="81"/>
      <c r="D18" s="102"/>
      <c r="E18" s="107"/>
      <c r="F18" s="141"/>
      <c r="G18" s="113"/>
      <c r="H18" s="113"/>
      <c r="I18" s="113"/>
      <c r="J18" s="114"/>
      <c r="K18" s="8">
        <v>8</v>
      </c>
      <c r="L18" s="8" t="str">
        <f>IF(K18&gt;O18,"○","　")</f>
        <v>　</v>
      </c>
      <c r="M18" s="8" t="s">
        <v>19</v>
      </c>
      <c r="N18" s="8" t="str">
        <f>IF(O18&gt;K18,"○","　")</f>
        <v>○</v>
      </c>
      <c r="O18" s="20">
        <v>15</v>
      </c>
      <c r="P18" s="8">
        <v>15</v>
      </c>
      <c r="Q18" s="8" t="str">
        <f>IF(P18&gt;T18,"○","　")</f>
        <v>○</v>
      </c>
      <c r="R18" s="8" t="s">
        <v>19</v>
      </c>
      <c r="S18" s="8" t="str">
        <f>IF(T18&gt;P18,"○","　")</f>
        <v>　</v>
      </c>
      <c r="T18" s="20">
        <v>10</v>
      </c>
      <c r="U18" s="8">
        <v>9</v>
      </c>
      <c r="V18" s="8" t="str">
        <f>IF(U18&gt;Y18,"○","　")</f>
        <v>　</v>
      </c>
      <c r="W18" s="8" t="s">
        <v>19</v>
      </c>
      <c r="X18" s="8" t="str">
        <f>IF(Y18&gt;U18,"○","　")</f>
        <v>○</v>
      </c>
      <c r="Y18" s="19">
        <v>15</v>
      </c>
      <c r="Z18" s="65"/>
      <c r="AA18" s="66"/>
      <c r="AB18" s="144"/>
      <c r="AC18" s="146"/>
      <c r="AD18" s="66"/>
      <c r="AE18" s="144"/>
      <c r="AF18" s="160"/>
      <c r="AG18" s="163"/>
      <c r="AH18" s="65"/>
      <c r="AS18" s="66"/>
      <c r="AT18" s="66"/>
      <c r="AU18" s="66"/>
      <c r="AV18" s="66"/>
      <c r="AW18" s="66"/>
      <c r="AX18" s="66"/>
      <c r="AY18" s="66"/>
      <c r="AZ18" s="8"/>
      <c r="BA18" s="27"/>
      <c r="BB18" s="27"/>
      <c r="BC18" s="157"/>
      <c r="BD18" s="124"/>
      <c r="BE18" s="124"/>
      <c r="BF18" s="124"/>
      <c r="BG18" s="124"/>
      <c r="BH18" s="124"/>
      <c r="BI18" s="124"/>
      <c r="BJ18" s="158"/>
      <c r="BK18" s="28"/>
      <c r="BL18" s="28"/>
      <c r="BM18" s="28"/>
      <c r="BN18" s="28"/>
      <c r="BO18" s="28"/>
      <c r="BP18" s="157"/>
      <c r="BQ18" s="124"/>
      <c r="BR18" s="124"/>
      <c r="BS18" s="124"/>
      <c r="BT18" s="124"/>
      <c r="BU18" s="124"/>
      <c r="BV18" s="124"/>
      <c r="BW18" s="158"/>
      <c r="BX18" s="27"/>
      <c r="BY18" s="27"/>
    </row>
    <row r="19" spans="1:78" ht="18" customHeight="1" x14ac:dyDescent="0.2">
      <c r="A19" s="133"/>
      <c r="B19" s="101"/>
      <c r="C19" s="81"/>
      <c r="D19" s="102"/>
      <c r="E19" s="107"/>
      <c r="F19" s="141"/>
      <c r="G19" s="113"/>
      <c r="H19" s="113"/>
      <c r="I19" s="113"/>
      <c r="J19" s="114"/>
      <c r="K19" s="8">
        <v>10</v>
      </c>
      <c r="L19" s="8" t="str">
        <f>IF(K19&gt;O19,"○","　")</f>
        <v>　</v>
      </c>
      <c r="M19" s="8" t="s">
        <v>20</v>
      </c>
      <c r="N19" s="8" t="str">
        <f>IF(O19&gt;K19,"○","　")</f>
        <v>○</v>
      </c>
      <c r="O19" s="20">
        <v>15</v>
      </c>
      <c r="P19" s="8">
        <v>17</v>
      </c>
      <c r="Q19" s="8" t="str">
        <f>IF(P19&gt;T19,"○","　")</f>
        <v>○</v>
      </c>
      <c r="R19" s="8" t="s">
        <v>20</v>
      </c>
      <c r="S19" s="8" t="str">
        <f>IF(T19&gt;P19,"○","　")</f>
        <v>　</v>
      </c>
      <c r="T19" s="20">
        <v>15</v>
      </c>
      <c r="U19" s="8">
        <v>15</v>
      </c>
      <c r="V19" s="8" t="str">
        <f>IF(U19&gt;Y19,"○","　")</f>
        <v>○</v>
      </c>
      <c r="W19" s="8" t="s">
        <v>20</v>
      </c>
      <c r="X19" s="8" t="str">
        <f>IF(Y19&gt;U19,"○","　")</f>
        <v>　</v>
      </c>
      <c r="Y19" s="19">
        <v>13</v>
      </c>
      <c r="Z19" s="65"/>
      <c r="AA19" s="66"/>
      <c r="AB19" s="144"/>
      <c r="AC19" s="146">
        <f>SUM(F15,K15,P15,U15)</f>
        <v>4</v>
      </c>
      <c r="AD19" s="66" t="s">
        <v>20</v>
      </c>
      <c r="AE19" s="144">
        <f>SUM(J15,O15,T15,Y15)</f>
        <v>3</v>
      </c>
      <c r="AF19" s="160"/>
      <c r="AG19" s="163"/>
      <c r="AH19" s="65"/>
      <c r="AS19" s="66"/>
      <c r="AT19" s="66"/>
      <c r="AU19" s="66"/>
      <c r="AV19" s="66"/>
      <c r="AW19" s="66"/>
      <c r="AX19" s="66"/>
      <c r="AY19" s="66"/>
      <c r="AZ19" s="8"/>
      <c r="BA19" s="27"/>
      <c r="BB19" s="27"/>
      <c r="BC19" s="27"/>
      <c r="BD19" s="27"/>
      <c r="BE19" s="27"/>
      <c r="BF19" s="27"/>
      <c r="BG19" s="29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9"/>
      <c r="BU19" s="27"/>
      <c r="BV19" s="27"/>
      <c r="BW19" s="27"/>
      <c r="BX19" s="27"/>
      <c r="BY19" s="27"/>
    </row>
    <row r="20" spans="1:78" ht="18" customHeight="1" x14ac:dyDescent="0.2">
      <c r="A20" s="133"/>
      <c r="B20" s="103"/>
      <c r="C20" s="104"/>
      <c r="D20" s="105"/>
      <c r="E20" s="108"/>
      <c r="F20" s="142"/>
      <c r="G20" s="116"/>
      <c r="H20" s="116"/>
      <c r="I20" s="116"/>
      <c r="J20" s="117"/>
      <c r="K20" s="8">
        <v>0</v>
      </c>
      <c r="L20" s="8" t="str">
        <f>IF(K20&gt;O20,"○","　")</f>
        <v>　</v>
      </c>
      <c r="M20" s="8" t="s">
        <v>20</v>
      </c>
      <c r="N20" s="8" t="str">
        <f>IF(O20&gt;K20,"○","　")</f>
        <v>　</v>
      </c>
      <c r="O20" s="20">
        <v>0</v>
      </c>
      <c r="P20" s="8">
        <v>0</v>
      </c>
      <c r="Q20" s="8" t="str">
        <f>IF(P20&gt;T20,"○","　")</f>
        <v>　</v>
      </c>
      <c r="R20" s="8" t="s">
        <v>20</v>
      </c>
      <c r="S20" s="8" t="str">
        <f>IF(T20&gt;P20,"○","　")</f>
        <v>　</v>
      </c>
      <c r="T20" s="20">
        <v>0</v>
      </c>
      <c r="U20" s="8">
        <v>15</v>
      </c>
      <c r="V20" s="8" t="str">
        <f>IF(U20&gt;Y20,"○","　")</f>
        <v>○</v>
      </c>
      <c r="W20" s="8" t="s">
        <v>20</v>
      </c>
      <c r="X20" s="8" t="str">
        <f>IF(Y20&gt;U20,"○","　")</f>
        <v>　</v>
      </c>
      <c r="Y20" s="19">
        <v>10</v>
      </c>
      <c r="Z20" s="65"/>
      <c r="AA20" s="66"/>
      <c r="AB20" s="144"/>
      <c r="AC20" s="149"/>
      <c r="AD20" s="150"/>
      <c r="AE20" s="151"/>
      <c r="AF20" s="161"/>
      <c r="AG20" s="163"/>
      <c r="AH20" s="65"/>
      <c r="AS20" s="66"/>
      <c r="AT20" s="66"/>
      <c r="AU20" s="66"/>
      <c r="AV20" s="66"/>
      <c r="AW20" s="66"/>
      <c r="AX20" s="66"/>
      <c r="AY20" s="66"/>
      <c r="AZ20" s="8"/>
      <c r="BA20" s="27"/>
      <c r="BB20" s="27"/>
      <c r="BC20" s="31"/>
      <c r="BD20" s="27"/>
      <c r="BE20" s="27"/>
      <c r="BF20" s="32"/>
      <c r="BG20" s="27"/>
      <c r="BH20" s="27"/>
      <c r="BI20" s="27"/>
      <c r="BJ20" s="27"/>
      <c r="BK20" s="27"/>
      <c r="BL20" s="27"/>
      <c r="BM20" s="27"/>
      <c r="BN20" s="27"/>
      <c r="BO20" s="27"/>
      <c r="BP20" s="31"/>
      <c r="BQ20" s="27"/>
      <c r="BR20" s="27"/>
      <c r="BS20" s="32"/>
      <c r="BT20" s="27"/>
      <c r="BU20" s="27"/>
      <c r="BV20" s="27"/>
      <c r="BW20" s="27"/>
      <c r="BX20" s="27"/>
      <c r="BY20" s="27"/>
    </row>
    <row r="21" spans="1:78" ht="18" customHeight="1" x14ac:dyDescent="0.2">
      <c r="A21" s="133"/>
      <c r="B21" s="98" t="str">
        <f>C6</f>
        <v>ブルーベリー</v>
      </c>
      <c r="C21" s="99"/>
      <c r="D21" s="100"/>
      <c r="E21" s="106" t="str">
        <f>IF($CB$77="A",CD80,IF($CB$77="B",CG80,CJ80))</f>
        <v/>
      </c>
      <c r="F21" s="33">
        <f>COUNTIF(G24:G26,"○")</f>
        <v>2</v>
      </c>
      <c r="G21" s="33"/>
      <c r="H21" s="33" t="str">
        <f>M15</f>
        <v>①</v>
      </c>
      <c r="I21" s="33"/>
      <c r="J21" s="33">
        <f>COUNTIF(I24:I26,"○")</f>
        <v>0</v>
      </c>
      <c r="K21" s="109"/>
      <c r="L21" s="110"/>
      <c r="M21" s="110"/>
      <c r="N21" s="110"/>
      <c r="O21" s="111"/>
      <c r="P21" s="33">
        <f>COUNTIF(Q24:Q26,"○")</f>
        <v>2</v>
      </c>
      <c r="Q21" s="33"/>
      <c r="R21" s="33" t="s">
        <v>21</v>
      </c>
      <c r="S21" s="33"/>
      <c r="T21" s="34">
        <f>COUNTIF(S24:S26,"○")</f>
        <v>0</v>
      </c>
      <c r="U21" s="33">
        <f>COUNTIF(V24:V26,"○")</f>
        <v>0</v>
      </c>
      <c r="V21" s="33"/>
      <c r="W21" s="33" t="s">
        <v>22</v>
      </c>
      <c r="X21" s="33"/>
      <c r="Y21" s="35">
        <f>COUNTIF(X24:X26,"○")</f>
        <v>2</v>
      </c>
      <c r="Z21" s="118">
        <f>COUNTIF(F22:Y22,"○")</f>
        <v>2</v>
      </c>
      <c r="AA21" s="119" t="s">
        <v>20</v>
      </c>
      <c r="AB21" s="120">
        <f>COUNTIF(J23:Y23,"○")</f>
        <v>1</v>
      </c>
      <c r="AC21" s="164">
        <f>IF(AE25=0,10,AC25/AE25)</f>
        <v>2</v>
      </c>
      <c r="AD21" s="165"/>
      <c r="AE21" s="166"/>
      <c r="AF21" s="167">
        <f>SUM(F24:F26,K24:K26,P24:P26,U24:U26)/SUM(J24:J26,O24:O26,T24:T26,Y24:Y26)</f>
        <v>1.1973684210526316</v>
      </c>
      <c r="AG21" s="163">
        <f>IF(AJ$41=AJ$40,RANK(AX21,AX$15:AX$38,0),"")</f>
        <v>1</v>
      </c>
      <c r="AH21" s="65" t="str">
        <f>B21</f>
        <v>ブルーベリー</v>
      </c>
      <c r="AJ21" s="4">
        <f>SUM(Z21:AB26)</f>
        <v>3</v>
      </c>
      <c r="AK21" s="4">
        <f>AL21-AM21</f>
        <v>0</v>
      </c>
      <c r="AL21" s="4">
        <f>SUM(F21:Y21)</f>
        <v>6</v>
      </c>
      <c r="AM21" s="4">
        <f>SUM(AC25:AE26)</f>
        <v>6</v>
      </c>
      <c r="AS21" s="66">
        <f>RANK(Z21,Z15:Z38,1)</f>
        <v>3</v>
      </c>
      <c r="AT21" s="66">
        <f>RANK(AY21,AY15:AY38,1)</f>
        <v>4</v>
      </c>
      <c r="AU21" s="66">
        <f>RANK(AF21,AF15:AF38,1)</f>
        <v>4</v>
      </c>
      <c r="AV21" s="66">
        <f>AS21*100</f>
        <v>300</v>
      </c>
      <c r="AW21" s="66">
        <f>AT21*10</f>
        <v>40</v>
      </c>
      <c r="AX21" s="66">
        <f>SUM(AU21:AW26)</f>
        <v>344</v>
      </c>
      <c r="AY21" s="66">
        <f>AC21-AE21</f>
        <v>2</v>
      </c>
      <c r="AZ21" s="8"/>
      <c r="BA21" s="27"/>
      <c r="BB21" s="27"/>
      <c r="BC21" s="29"/>
      <c r="BD21" s="36">
        <f>COUNTIF(BE24:BE26,"○")</f>
        <v>0</v>
      </c>
      <c r="BE21" s="36"/>
      <c r="BF21" s="165" t="s">
        <v>23</v>
      </c>
      <c r="BG21" s="165"/>
      <c r="BH21" s="36"/>
      <c r="BI21" s="36">
        <f>COUNTIF(BH24:BH26,"○")</f>
        <v>0</v>
      </c>
      <c r="BJ21" s="37"/>
      <c r="BK21" s="27"/>
      <c r="BL21" s="27"/>
      <c r="BM21" s="27"/>
      <c r="BN21" s="27"/>
      <c r="BO21" s="27"/>
      <c r="BP21" s="29"/>
      <c r="BQ21" s="36">
        <f>COUNTIF(BR24:BR26,"○")</f>
        <v>0</v>
      </c>
      <c r="BR21" s="36"/>
      <c r="BS21" s="165" t="s">
        <v>24</v>
      </c>
      <c r="BT21" s="165"/>
      <c r="BU21" s="36"/>
      <c r="BV21" s="36">
        <f>COUNTIF(BU24:BU26,"○")</f>
        <v>0</v>
      </c>
      <c r="BW21" s="37"/>
      <c r="BX21" s="27"/>
      <c r="BY21" s="27"/>
    </row>
    <row r="22" spans="1:78" ht="13.5" hidden="1" customHeight="1" x14ac:dyDescent="0.2">
      <c r="A22" s="133"/>
      <c r="B22" s="101"/>
      <c r="C22" s="81"/>
      <c r="D22" s="102"/>
      <c r="E22" s="107"/>
      <c r="F22" s="8" t="str">
        <f>IF(F21&gt;J21,"○","　")</f>
        <v>○</v>
      </c>
      <c r="K22" s="112"/>
      <c r="L22" s="113"/>
      <c r="M22" s="113"/>
      <c r="N22" s="113"/>
      <c r="O22" s="114"/>
      <c r="P22" s="8" t="str">
        <f>IF(P21&gt;T21,"○","　")</f>
        <v>○</v>
      </c>
      <c r="T22" s="20"/>
      <c r="U22" s="8" t="str">
        <f>IF(U21&gt;Y21,"○","　")</f>
        <v>　</v>
      </c>
      <c r="Y22" s="19"/>
      <c r="Z22" s="118"/>
      <c r="AA22" s="119"/>
      <c r="AB22" s="120"/>
      <c r="AC22" s="146"/>
      <c r="AD22" s="66"/>
      <c r="AE22" s="144"/>
      <c r="AF22" s="160"/>
      <c r="AG22" s="163"/>
      <c r="AH22" s="65"/>
      <c r="AS22" s="66"/>
      <c r="AT22" s="66"/>
      <c r="AU22" s="66"/>
      <c r="AV22" s="66"/>
      <c r="AW22" s="66"/>
      <c r="AX22" s="66"/>
      <c r="AY22" s="66"/>
      <c r="AZ22" s="8"/>
      <c r="BA22" s="27"/>
      <c r="BB22" s="38"/>
      <c r="BC22" s="27"/>
      <c r="BD22" s="8" t="str">
        <f>IF(BD21&gt;BI21,"○","　")</f>
        <v>　</v>
      </c>
      <c r="BE22" s="8"/>
      <c r="BF22" s="8"/>
      <c r="BG22" s="8"/>
      <c r="BH22" s="8"/>
      <c r="BI22" s="8"/>
      <c r="BJ22" s="38"/>
      <c r="BK22" s="27"/>
      <c r="BL22" s="27"/>
      <c r="BM22" s="27"/>
      <c r="BN22" s="27"/>
      <c r="BO22" s="38"/>
      <c r="BP22" s="27"/>
      <c r="BQ22" s="8" t="str">
        <f>IF(BQ21&gt;BV21,"○","　")</f>
        <v>　</v>
      </c>
      <c r="BR22" s="8"/>
      <c r="BS22" s="8"/>
      <c r="BT22" s="8"/>
      <c r="BU22" s="8"/>
      <c r="BV22" s="8"/>
      <c r="BW22" s="38"/>
      <c r="BX22" s="27"/>
      <c r="BY22" s="27"/>
    </row>
    <row r="23" spans="1:78" ht="13.5" hidden="1" customHeight="1" x14ac:dyDescent="0.2">
      <c r="A23" s="133"/>
      <c r="B23" s="101"/>
      <c r="C23" s="81"/>
      <c r="D23" s="102"/>
      <c r="E23" s="107"/>
      <c r="J23" s="8" t="str">
        <f>IF(J21&gt;F21,"○","　")</f>
        <v>　</v>
      </c>
      <c r="K23" s="112"/>
      <c r="L23" s="113"/>
      <c r="M23" s="113"/>
      <c r="N23" s="113"/>
      <c r="O23" s="114"/>
      <c r="T23" s="20" t="str">
        <f>IF(T21&gt;P21,"○","　")</f>
        <v>　</v>
      </c>
      <c r="Y23" s="19" t="str">
        <f>IF(Y21&gt;U21,"○","　")</f>
        <v>○</v>
      </c>
      <c r="Z23" s="118"/>
      <c r="AA23" s="119"/>
      <c r="AB23" s="120"/>
      <c r="AC23" s="146"/>
      <c r="AD23" s="66"/>
      <c r="AE23" s="144"/>
      <c r="AF23" s="160"/>
      <c r="AG23" s="163"/>
      <c r="AH23" s="65"/>
      <c r="AS23" s="66"/>
      <c r="AT23" s="66"/>
      <c r="AU23" s="66"/>
      <c r="AV23" s="66"/>
      <c r="AW23" s="66"/>
      <c r="AX23" s="66"/>
      <c r="AY23" s="66"/>
      <c r="AZ23" s="8"/>
      <c r="BA23" s="27"/>
      <c r="BB23" s="38"/>
      <c r="BC23" s="27"/>
      <c r="BD23" s="8"/>
      <c r="BE23" s="8"/>
      <c r="BF23" s="8"/>
      <c r="BG23" s="8"/>
      <c r="BH23" s="8"/>
      <c r="BI23" s="8" t="str">
        <f>IF(BI21&gt;BD21,"○","　")</f>
        <v>　</v>
      </c>
      <c r="BJ23" s="38"/>
      <c r="BK23" s="27"/>
      <c r="BL23" s="27"/>
      <c r="BM23" s="27"/>
      <c r="BN23" s="27"/>
      <c r="BO23" s="38"/>
      <c r="BP23" s="27"/>
      <c r="BQ23" s="8"/>
      <c r="BR23" s="8"/>
      <c r="BS23" s="8"/>
      <c r="BT23" s="8"/>
      <c r="BU23" s="8"/>
      <c r="BV23" s="8" t="str">
        <f>IF(BV21&gt;BQ21,"○","　")</f>
        <v>　</v>
      </c>
      <c r="BW23" s="38"/>
      <c r="BX23" s="27"/>
      <c r="BY23" s="27"/>
    </row>
    <row r="24" spans="1:78" ht="18" customHeight="1" x14ac:dyDescent="0.2">
      <c r="A24" s="133"/>
      <c r="B24" s="101"/>
      <c r="C24" s="81"/>
      <c r="D24" s="102"/>
      <c r="E24" s="107"/>
      <c r="F24" s="8">
        <f>O18</f>
        <v>15</v>
      </c>
      <c r="G24" s="8" t="str">
        <f>IF(F24&gt;J24,"○","　")</f>
        <v>○</v>
      </c>
      <c r="H24" s="8" t="s">
        <v>19</v>
      </c>
      <c r="I24" s="8" t="str">
        <f>IF(J24&gt;F24,"○","　")</f>
        <v>　</v>
      </c>
      <c r="J24" s="8">
        <f>K18</f>
        <v>8</v>
      </c>
      <c r="K24" s="112"/>
      <c r="L24" s="113"/>
      <c r="M24" s="113"/>
      <c r="N24" s="113"/>
      <c r="O24" s="114"/>
      <c r="P24" s="8">
        <v>15</v>
      </c>
      <c r="Q24" s="8" t="str">
        <f>IF(P24&gt;T24,"○","　")</f>
        <v>○</v>
      </c>
      <c r="R24" s="8" t="s">
        <v>19</v>
      </c>
      <c r="S24" s="8" t="str">
        <f>IF(T24&gt;P24,"○","　")</f>
        <v>　</v>
      </c>
      <c r="T24" s="20">
        <v>13</v>
      </c>
      <c r="U24" s="8">
        <v>16</v>
      </c>
      <c r="V24" s="8" t="str">
        <f>IF(U24&gt;Y24,"○","　")</f>
        <v>　</v>
      </c>
      <c r="W24" s="8" t="s">
        <v>19</v>
      </c>
      <c r="X24" s="8" t="str">
        <f>IF(Y24&gt;U24,"○","　")</f>
        <v>○</v>
      </c>
      <c r="Y24" s="19">
        <v>17</v>
      </c>
      <c r="Z24" s="118"/>
      <c r="AA24" s="119"/>
      <c r="AB24" s="120"/>
      <c r="AC24" s="146"/>
      <c r="AD24" s="66"/>
      <c r="AE24" s="144"/>
      <c r="AF24" s="160"/>
      <c r="AG24" s="163"/>
      <c r="AH24" s="65"/>
      <c r="AS24" s="66"/>
      <c r="AT24" s="66"/>
      <c r="AU24" s="66"/>
      <c r="AV24" s="66"/>
      <c r="AW24" s="66"/>
      <c r="AX24" s="66"/>
      <c r="AY24" s="66"/>
      <c r="AZ24" s="8"/>
      <c r="BA24" s="66" t="s">
        <v>25</v>
      </c>
      <c r="BB24" s="144"/>
      <c r="BC24" s="27"/>
      <c r="BD24" s="8" t="e">
        <f>#REF!</f>
        <v>#REF!</v>
      </c>
      <c r="BE24" s="8" t="e">
        <f>IF(BD24&gt;BI24,"○","　")</f>
        <v>#REF!</v>
      </c>
      <c r="BF24" s="66" t="s">
        <v>19</v>
      </c>
      <c r="BG24" s="66"/>
      <c r="BH24" s="8" t="e">
        <f>IF(BI24&gt;BD24,"○","　")</f>
        <v>#REF!</v>
      </c>
      <c r="BI24" s="8" t="e">
        <f>#REF!</f>
        <v>#REF!</v>
      </c>
      <c r="BJ24" s="38"/>
      <c r="BK24" s="146" t="s">
        <v>26</v>
      </c>
      <c r="BL24" s="66"/>
      <c r="BM24" s="27"/>
      <c r="BN24" s="66" t="s">
        <v>15</v>
      </c>
      <c r="BO24" s="144"/>
      <c r="BP24" s="27"/>
      <c r="BQ24" s="8" t="e">
        <f>#REF!</f>
        <v>#REF!</v>
      </c>
      <c r="BR24" s="8" t="e">
        <f>IF(BQ24&gt;BV24,"○","　")</f>
        <v>#REF!</v>
      </c>
      <c r="BS24" s="66" t="s">
        <v>19</v>
      </c>
      <c r="BT24" s="66"/>
      <c r="BU24" s="8" t="e">
        <f>IF(BV24&gt;BQ24,"○","　")</f>
        <v>#REF!</v>
      </c>
      <c r="BV24" s="8" t="e">
        <f>#REF!</f>
        <v>#REF!</v>
      </c>
      <c r="BW24" s="38"/>
      <c r="BX24" s="146" t="s">
        <v>14</v>
      </c>
      <c r="BY24" s="66"/>
    </row>
    <row r="25" spans="1:78" ht="18" customHeight="1" x14ac:dyDescent="0.2">
      <c r="A25" s="133"/>
      <c r="B25" s="101"/>
      <c r="C25" s="81"/>
      <c r="D25" s="102"/>
      <c r="E25" s="107"/>
      <c r="F25" s="8">
        <f>O19</f>
        <v>15</v>
      </c>
      <c r="G25" s="8" t="str">
        <f>IF(F25&gt;J25,"○","　")</f>
        <v>○</v>
      </c>
      <c r="H25" s="8" t="s">
        <v>19</v>
      </c>
      <c r="I25" s="8" t="str">
        <f>IF(J25&gt;F25,"○","　")</f>
        <v>　</v>
      </c>
      <c r="J25" s="8">
        <f>K19</f>
        <v>10</v>
      </c>
      <c r="K25" s="112"/>
      <c r="L25" s="113"/>
      <c r="M25" s="113"/>
      <c r="N25" s="113"/>
      <c r="O25" s="114"/>
      <c r="P25" s="8">
        <v>15</v>
      </c>
      <c r="Q25" s="8" t="str">
        <f>IF(P25&gt;T25,"○","　")</f>
        <v>○</v>
      </c>
      <c r="R25" s="8" t="s">
        <v>20</v>
      </c>
      <c r="S25" s="8" t="str">
        <f>IF(T25&gt;P25,"○","　")</f>
        <v>　</v>
      </c>
      <c r="T25" s="20">
        <v>12</v>
      </c>
      <c r="U25" s="8">
        <v>15</v>
      </c>
      <c r="V25" s="8" t="str">
        <f>IF(U25&gt;Y25,"○","　")</f>
        <v>　</v>
      </c>
      <c r="W25" s="8" t="s">
        <v>20</v>
      </c>
      <c r="X25" s="8" t="str">
        <f>IF(Y25&gt;U25,"○","　")</f>
        <v>○</v>
      </c>
      <c r="Y25" s="19">
        <v>16</v>
      </c>
      <c r="Z25" s="118"/>
      <c r="AA25" s="119"/>
      <c r="AB25" s="120"/>
      <c r="AC25" s="146">
        <f>SUM(F21,K21,P21,U21)</f>
        <v>4</v>
      </c>
      <c r="AD25" s="66" t="s">
        <v>20</v>
      </c>
      <c r="AE25" s="144">
        <f>SUM(J21,O21,T21,Y21)</f>
        <v>2</v>
      </c>
      <c r="AF25" s="160"/>
      <c r="AG25" s="163"/>
      <c r="AH25" s="65"/>
      <c r="AS25" s="66"/>
      <c r="AT25" s="66"/>
      <c r="AU25" s="66"/>
      <c r="AV25" s="66"/>
      <c r="AW25" s="66"/>
      <c r="AX25" s="66"/>
      <c r="AY25" s="66"/>
      <c r="AZ25" s="8"/>
      <c r="BA25" s="66"/>
      <c r="BB25" s="144"/>
      <c r="BC25" s="27"/>
      <c r="BD25" s="8" t="e">
        <f>#REF!</f>
        <v>#REF!</v>
      </c>
      <c r="BE25" s="8" t="e">
        <f>IF(BD25&gt;BI25,"○","　")</f>
        <v>#REF!</v>
      </c>
      <c r="BF25" s="66" t="s">
        <v>19</v>
      </c>
      <c r="BG25" s="66"/>
      <c r="BH25" s="8" t="e">
        <f>IF(BI25&gt;BD25,"○","　")</f>
        <v>#REF!</v>
      </c>
      <c r="BI25" s="8" t="e">
        <f>#REF!</f>
        <v>#REF!</v>
      </c>
      <c r="BJ25" s="38"/>
      <c r="BK25" s="146"/>
      <c r="BL25" s="66"/>
      <c r="BM25" s="27"/>
      <c r="BN25" s="66"/>
      <c r="BO25" s="144"/>
      <c r="BP25" s="27"/>
      <c r="BQ25" s="8" t="e">
        <f>#REF!</f>
        <v>#REF!</v>
      </c>
      <c r="BR25" s="8" t="e">
        <f>IF(BQ25&gt;BV25,"○","　")</f>
        <v>#REF!</v>
      </c>
      <c r="BS25" s="66" t="s">
        <v>19</v>
      </c>
      <c r="BT25" s="66"/>
      <c r="BU25" s="8" t="e">
        <f>IF(BV25&gt;BQ25,"○","　")</f>
        <v>#REF!</v>
      </c>
      <c r="BV25" s="8" t="e">
        <f>#REF!</f>
        <v>#REF!</v>
      </c>
      <c r="BW25" s="38"/>
      <c r="BX25" s="146"/>
      <c r="BY25" s="66"/>
    </row>
    <row r="26" spans="1:78" ht="18" customHeight="1" x14ac:dyDescent="0.2">
      <c r="A26" s="133"/>
      <c r="B26" s="103"/>
      <c r="C26" s="104"/>
      <c r="D26" s="105"/>
      <c r="E26" s="108"/>
      <c r="F26" s="8">
        <f>O20</f>
        <v>0</v>
      </c>
      <c r="G26" s="8" t="str">
        <f>IF(F26&gt;J26,"○","　")</f>
        <v>　</v>
      </c>
      <c r="H26" s="8" t="s">
        <v>19</v>
      </c>
      <c r="I26" s="8" t="str">
        <f>IF(J26&gt;F26,"○","　")</f>
        <v>　</v>
      </c>
      <c r="J26" s="8">
        <f>K20</f>
        <v>0</v>
      </c>
      <c r="K26" s="115"/>
      <c r="L26" s="116"/>
      <c r="M26" s="116"/>
      <c r="N26" s="116"/>
      <c r="O26" s="117"/>
      <c r="P26" s="8">
        <v>0</v>
      </c>
      <c r="Q26" s="8" t="str">
        <f>IF(P26&gt;T26,"○","　")</f>
        <v>　</v>
      </c>
      <c r="R26" s="8" t="s">
        <v>20</v>
      </c>
      <c r="S26" s="8" t="str">
        <f>IF(T26&gt;P26,"○","　")</f>
        <v>　</v>
      </c>
      <c r="T26" s="20">
        <v>0</v>
      </c>
      <c r="U26" s="8">
        <v>0</v>
      </c>
      <c r="V26" s="8" t="str">
        <f>IF(U26&gt;Y26,"○","　")</f>
        <v>　</v>
      </c>
      <c r="W26" s="8" t="s">
        <v>20</v>
      </c>
      <c r="X26" s="8" t="str">
        <f>IF(Y26&gt;U26,"○","　")</f>
        <v>　</v>
      </c>
      <c r="Y26" s="19">
        <v>0</v>
      </c>
      <c r="Z26" s="118"/>
      <c r="AA26" s="119"/>
      <c r="AB26" s="120"/>
      <c r="AC26" s="149"/>
      <c r="AD26" s="150"/>
      <c r="AE26" s="151"/>
      <c r="AF26" s="161"/>
      <c r="AG26" s="163"/>
      <c r="AH26" s="65"/>
      <c r="AS26" s="66"/>
      <c r="AT26" s="66"/>
      <c r="AU26" s="66"/>
      <c r="AV26" s="66"/>
      <c r="AW26" s="66"/>
      <c r="AX26" s="66"/>
      <c r="AY26" s="66"/>
      <c r="AZ26" s="8"/>
      <c r="BA26" s="27"/>
      <c r="BB26" s="38"/>
      <c r="BC26" s="27"/>
      <c r="BD26" s="8" t="e">
        <f>#REF!</f>
        <v>#REF!</v>
      </c>
      <c r="BE26" s="8" t="e">
        <f>IF(BD26&gt;BI26,"○","　")</f>
        <v>#REF!</v>
      </c>
      <c r="BF26" s="66" t="s">
        <v>19</v>
      </c>
      <c r="BG26" s="66"/>
      <c r="BH26" s="8" t="e">
        <f>IF(BI26&gt;BD26,"○","　")</f>
        <v>#REF!</v>
      </c>
      <c r="BI26" s="8" t="e">
        <f>#REF!</f>
        <v>#REF!</v>
      </c>
      <c r="BJ26" s="38"/>
      <c r="BK26" s="27"/>
      <c r="BL26" s="27"/>
      <c r="BM26" s="27"/>
      <c r="BN26" s="27"/>
      <c r="BO26" s="38"/>
      <c r="BP26" s="27"/>
      <c r="BQ26" s="8" t="e">
        <f>#REF!</f>
        <v>#REF!</v>
      </c>
      <c r="BR26" s="8" t="e">
        <f>IF(BQ26&gt;BV26,"○","　")</f>
        <v>#REF!</v>
      </c>
      <c r="BS26" s="66" t="s">
        <v>19</v>
      </c>
      <c r="BT26" s="66"/>
      <c r="BU26" s="8" t="e">
        <f>IF(BV26&gt;BQ26,"○","　")</f>
        <v>#REF!</v>
      </c>
      <c r="BV26" s="8" t="e">
        <f>#REF!</f>
        <v>#REF!</v>
      </c>
      <c r="BW26" s="38"/>
      <c r="BX26" s="27"/>
      <c r="BY26" s="27"/>
    </row>
    <row r="27" spans="1:78" ht="18" customHeight="1" x14ac:dyDescent="0.2">
      <c r="A27" s="133"/>
      <c r="B27" s="98" t="str">
        <f>P5</f>
        <v>田原クラブ</v>
      </c>
      <c r="C27" s="99"/>
      <c r="D27" s="100"/>
      <c r="E27" s="106" t="str">
        <f>IF($CB$77="A",CD81,IF($CB$77="B",CG81,CJ81))</f>
        <v/>
      </c>
      <c r="F27" s="33">
        <f>COUNTIF(G30:G32,"○")</f>
        <v>0</v>
      </c>
      <c r="G27" s="33"/>
      <c r="H27" s="33" t="str">
        <f>R15</f>
        <v>⑤</v>
      </c>
      <c r="I27" s="33"/>
      <c r="J27" s="34">
        <f>COUNTIF(I30:I32,"○")</f>
        <v>2</v>
      </c>
      <c r="K27" s="33">
        <f>COUNTIF(L30:L32,"○")</f>
        <v>0</v>
      </c>
      <c r="L27" s="33"/>
      <c r="M27" s="33" t="str">
        <f>R21</f>
        <v>③</v>
      </c>
      <c r="N27" s="33"/>
      <c r="O27" s="33">
        <f>COUNTIF(N30:N32,"○")</f>
        <v>2</v>
      </c>
      <c r="P27" s="109"/>
      <c r="Q27" s="110"/>
      <c r="R27" s="110"/>
      <c r="S27" s="110"/>
      <c r="T27" s="111"/>
      <c r="U27" s="33">
        <f>COUNTIF(V30:V32,"○")</f>
        <v>2</v>
      </c>
      <c r="V27" s="33"/>
      <c r="W27" s="33" t="s">
        <v>27</v>
      </c>
      <c r="X27" s="33"/>
      <c r="Y27" s="35">
        <f>COUNTIF(X30:X32,"○")</f>
        <v>1</v>
      </c>
      <c r="Z27" s="118">
        <f>COUNTIF(F28:Y28,"○")</f>
        <v>1</v>
      </c>
      <c r="AA27" s="119" t="s">
        <v>20</v>
      </c>
      <c r="AB27" s="120">
        <f>COUNTIF(J29:Y29,"○")</f>
        <v>2</v>
      </c>
      <c r="AC27" s="164">
        <f>IF(AE31=0,10,AC31/AE31)</f>
        <v>0.4</v>
      </c>
      <c r="AD27" s="165"/>
      <c r="AE27" s="166"/>
      <c r="AF27" s="167">
        <f>SUM(F30:F32,K30:K32,P30:P32,U30:U32)/SUM(J30:J32,O30:O32,T30:T32,Y30:Y32)</f>
        <v>0.88888888888888884</v>
      </c>
      <c r="AG27" s="163">
        <f>IF(AJ$41=AJ$40,RANK(AX27,AX$15:AX$38,0),"")</f>
        <v>4</v>
      </c>
      <c r="AH27" s="65" t="str">
        <f>B27</f>
        <v>田原クラブ</v>
      </c>
      <c r="AJ27" s="4">
        <f>SUM(Z27:AB32)</f>
        <v>3</v>
      </c>
      <c r="AK27" s="4">
        <f>AL27-AM27</f>
        <v>0</v>
      </c>
      <c r="AL27" s="4">
        <f>SUM(F27:Y27)</f>
        <v>7</v>
      </c>
      <c r="AM27" s="4">
        <f>SUM(AC31:AE32)</f>
        <v>7</v>
      </c>
      <c r="AS27" s="66">
        <f>RANK(Z27,Z15:Z38,1)</f>
        <v>1</v>
      </c>
      <c r="AT27" s="66">
        <f>RANK(AY27,AY15:AY38,1)</f>
        <v>1</v>
      </c>
      <c r="AU27" s="66">
        <f>RANK(AF27,AF15:AF38,1)</f>
        <v>1</v>
      </c>
      <c r="AV27" s="66">
        <f>AS27*100</f>
        <v>100</v>
      </c>
      <c r="AW27" s="66">
        <f>AT27*10</f>
        <v>10</v>
      </c>
      <c r="AX27" s="66">
        <f>SUM(AU27:AW32)</f>
        <v>111</v>
      </c>
      <c r="AY27" s="66">
        <f>AC27-AE27</f>
        <v>0.4</v>
      </c>
      <c r="AZ27" s="8"/>
      <c r="BA27" s="164" t="str">
        <f>IF(AG15="","３位",VLOOKUP(3,AG15:AH38,2,FALSE))</f>
        <v>くう</v>
      </c>
      <c r="BB27" s="165"/>
      <c r="BC27" s="165"/>
      <c r="BD27" s="166"/>
      <c r="BE27" s="27"/>
      <c r="BF27" s="27"/>
      <c r="BG27" s="27"/>
      <c r="BH27" s="27"/>
      <c r="BI27" s="164" t="str">
        <f>IF(AG15="","４位",VLOOKUP(4,AG15:AH38,2,FALSE))</f>
        <v>田原クラブ</v>
      </c>
      <c r="BJ27" s="165"/>
      <c r="BK27" s="165"/>
      <c r="BL27" s="166"/>
      <c r="BM27" s="27"/>
      <c r="BN27" s="177" t="str">
        <f>IF(AG15="","１位",VLOOKUP(1,AG15:AH38,2,FALSE))</f>
        <v>ブルーベリー</v>
      </c>
      <c r="BO27" s="178"/>
      <c r="BP27" s="178"/>
      <c r="BQ27" s="179"/>
      <c r="BR27" s="27"/>
      <c r="BS27" s="27"/>
      <c r="BT27" s="27"/>
      <c r="BU27" s="27"/>
      <c r="BV27" s="164" t="str">
        <f>IF(AG15="","２位",VLOOKUP(2,AG15:AH38,2,FALSE))</f>
        <v>わかば</v>
      </c>
      <c r="BW27" s="165"/>
      <c r="BX27" s="165"/>
      <c r="BY27" s="166"/>
      <c r="BZ27" s="39"/>
    </row>
    <row r="28" spans="1:78" ht="13.5" hidden="1" customHeight="1" x14ac:dyDescent="0.2">
      <c r="A28" s="133"/>
      <c r="B28" s="101"/>
      <c r="C28" s="81"/>
      <c r="D28" s="102"/>
      <c r="E28" s="107"/>
      <c r="F28" s="8" t="str">
        <f>IF(F27&gt;J27,"○","　")</f>
        <v>　</v>
      </c>
      <c r="J28" s="20"/>
      <c r="K28" s="8" t="str">
        <f>IF(K27&gt;O27,"○","　")</f>
        <v>　</v>
      </c>
      <c r="P28" s="112"/>
      <c r="Q28" s="113"/>
      <c r="R28" s="113"/>
      <c r="S28" s="113"/>
      <c r="T28" s="114"/>
      <c r="U28" s="8" t="str">
        <f>IF(U27&gt;Y27,"○","　")</f>
        <v>○</v>
      </c>
      <c r="Y28" s="19"/>
      <c r="Z28" s="118"/>
      <c r="AA28" s="119"/>
      <c r="AB28" s="120"/>
      <c r="AC28" s="146"/>
      <c r="AD28" s="66"/>
      <c r="AE28" s="144"/>
      <c r="AF28" s="160"/>
      <c r="AG28" s="163"/>
      <c r="AH28" s="65"/>
      <c r="AS28" s="66"/>
      <c r="AT28" s="66"/>
      <c r="AU28" s="66"/>
      <c r="AV28" s="66"/>
      <c r="AW28" s="66"/>
      <c r="AX28" s="66"/>
      <c r="AY28" s="66"/>
      <c r="AZ28" s="8"/>
      <c r="BA28" s="146"/>
      <c r="BB28" s="66"/>
      <c r="BC28" s="66"/>
      <c r="BD28" s="144"/>
      <c r="BE28" s="27"/>
      <c r="BF28" s="27"/>
      <c r="BG28" s="27"/>
      <c r="BH28" s="27"/>
      <c r="BI28" s="146"/>
      <c r="BJ28" s="66"/>
      <c r="BK28" s="66"/>
      <c r="BL28" s="144"/>
      <c r="BM28" s="27"/>
      <c r="BN28" s="180"/>
      <c r="BO28" s="181"/>
      <c r="BP28" s="181"/>
      <c r="BQ28" s="182"/>
      <c r="BR28" s="27"/>
      <c r="BS28" s="27"/>
      <c r="BT28" s="27"/>
      <c r="BU28" s="27"/>
      <c r="BV28" s="146"/>
      <c r="BW28" s="66"/>
      <c r="BX28" s="66"/>
      <c r="BY28" s="144"/>
      <c r="BZ28" s="39"/>
    </row>
    <row r="29" spans="1:78" ht="13.5" hidden="1" customHeight="1" x14ac:dyDescent="0.2">
      <c r="A29" s="133"/>
      <c r="B29" s="101"/>
      <c r="C29" s="81"/>
      <c r="D29" s="102"/>
      <c r="E29" s="107"/>
      <c r="J29" s="20" t="str">
        <f>IF(J27&gt;F27,"○","　")</f>
        <v>○</v>
      </c>
      <c r="O29" s="8" t="str">
        <f>IF(O27&gt;K27,"○","　")</f>
        <v>○</v>
      </c>
      <c r="P29" s="112"/>
      <c r="Q29" s="113"/>
      <c r="R29" s="113"/>
      <c r="S29" s="113"/>
      <c r="T29" s="114"/>
      <c r="Y29" s="19" t="str">
        <f>IF(Y27&gt;U27,"○","　")</f>
        <v>　</v>
      </c>
      <c r="Z29" s="118"/>
      <c r="AA29" s="119"/>
      <c r="AB29" s="120"/>
      <c r="AC29" s="146"/>
      <c r="AD29" s="66"/>
      <c r="AE29" s="144"/>
      <c r="AF29" s="160"/>
      <c r="AG29" s="163"/>
      <c r="AH29" s="65"/>
      <c r="AS29" s="66"/>
      <c r="AT29" s="66"/>
      <c r="AU29" s="66"/>
      <c r="AV29" s="66"/>
      <c r="AW29" s="66"/>
      <c r="AX29" s="66"/>
      <c r="AY29" s="66"/>
      <c r="AZ29" s="8"/>
      <c r="BA29" s="146"/>
      <c r="BB29" s="66"/>
      <c r="BC29" s="66"/>
      <c r="BD29" s="144"/>
      <c r="BE29" s="27"/>
      <c r="BF29" s="27"/>
      <c r="BG29" s="27"/>
      <c r="BH29" s="27"/>
      <c r="BI29" s="146"/>
      <c r="BJ29" s="66"/>
      <c r="BK29" s="66"/>
      <c r="BL29" s="144"/>
      <c r="BM29" s="27"/>
      <c r="BN29" s="180"/>
      <c r="BO29" s="181"/>
      <c r="BP29" s="181"/>
      <c r="BQ29" s="182"/>
      <c r="BR29" s="27"/>
      <c r="BS29" s="27"/>
      <c r="BT29" s="27"/>
      <c r="BU29" s="27"/>
      <c r="BV29" s="146"/>
      <c r="BW29" s="66"/>
      <c r="BX29" s="66"/>
      <c r="BY29" s="144"/>
      <c r="BZ29" s="39"/>
    </row>
    <row r="30" spans="1:78" ht="18" customHeight="1" x14ac:dyDescent="0.2">
      <c r="A30" s="133"/>
      <c r="B30" s="101"/>
      <c r="C30" s="81"/>
      <c r="D30" s="102"/>
      <c r="E30" s="107"/>
      <c r="F30" s="8">
        <f>T18</f>
        <v>10</v>
      </c>
      <c r="G30" s="8" t="str">
        <f>IF(F30&gt;J30,"○","　")</f>
        <v>　</v>
      </c>
      <c r="H30" s="8" t="s">
        <v>19</v>
      </c>
      <c r="I30" s="8" t="str">
        <f>IF(J30&gt;F30,"○","　")</f>
        <v>○</v>
      </c>
      <c r="J30" s="20">
        <f>P18</f>
        <v>15</v>
      </c>
      <c r="K30" s="8">
        <f>T24</f>
        <v>13</v>
      </c>
      <c r="L30" s="8" t="str">
        <f>IF(K30&gt;O30,"○","　")</f>
        <v>　</v>
      </c>
      <c r="M30" s="8" t="s">
        <v>19</v>
      </c>
      <c r="N30" s="8" t="str">
        <f>IF(O30&gt;K30,"○","　")</f>
        <v>○</v>
      </c>
      <c r="O30" s="8">
        <f>P24</f>
        <v>15</v>
      </c>
      <c r="P30" s="112"/>
      <c r="Q30" s="113"/>
      <c r="R30" s="113"/>
      <c r="S30" s="113"/>
      <c r="T30" s="114"/>
      <c r="U30" s="8">
        <v>15</v>
      </c>
      <c r="V30" s="8" t="str">
        <f>IF(U30&gt;Y30,"○","　")</f>
        <v>○</v>
      </c>
      <c r="W30" s="8" t="s">
        <v>19</v>
      </c>
      <c r="X30" s="8" t="str">
        <f>IF(Y30&gt;U30,"○","　")</f>
        <v>　</v>
      </c>
      <c r="Y30" s="19">
        <v>11</v>
      </c>
      <c r="Z30" s="118"/>
      <c r="AA30" s="119"/>
      <c r="AB30" s="120"/>
      <c r="AC30" s="146"/>
      <c r="AD30" s="66"/>
      <c r="AE30" s="144"/>
      <c r="AF30" s="160"/>
      <c r="AG30" s="163"/>
      <c r="AH30" s="65"/>
      <c r="AS30" s="66"/>
      <c r="AT30" s="66"/>
      <c r="AU30" s="66"/>
      <c r="AV30" s="66"/>
      <c r="AW30" s="66"/>
      <c r="AX30" s="66"/>
      <c r="AY30" s="66"/>
      <c r="AZ30" s="8"/>
      <c r="BA30" s="149"/>
      <c r="BB30" s="150"/>
      <c r="BC30" s="150"/>
      <c r="BD30" s="151"/>
      <c r="BE30" s="27"/>
      <c r="BF30" s="27"/>
      <c r="BG30" s="27"/>
      <c r="BH30" s="27"/>
      <c r="BI30" s="149"/>
      <c r="BJ30" s="150"/>
      <c r="BK30" s="150"/>
      <c r="BL30" s="151"/>
      <c r="BM30" s="27"/>
      <c r="BN30" s="183"/>
      <c r="BO30" s="184"/>
      <c r="BP30" s="184"/>
      <c r="BQ30" s="185"/>
      <c r="BR30" s="27"/>
      <c r="BS30" s="27"/>
      <c r="BT30" s="27"/>
      <c r="BU30" s="27"/>
      <c r="BV30" s="149"/>
      <c r="BW30" s="150"/>
      <c r="BX30" s="150"/>
      <c r="BY30" s="151"/>
      <c r="BZ30" s="39"/>
    </row>
    <row r="31" spans="1:78" ht="18" customHeight="1" x14ac:dyDescent="0.2">
      <c r="A31" s="133"/>
      <c r="B31" s="101"/>
      <c r="C31" s="81"/>
      <c r="D31" s="102"/>
      <c r="E31" s="107"/>
      <c r="F31" s="8">
        <f>T19</f>
        <v>15</v>
      </c>
      <c r="G31" s="8" t="str">
        <f>IF(F31&gt;J31,"○","　")</f>
        <v>　</v>
      </c>
      <c r="H31" s="8" t="s">
        <v>19</v>
      </c>
      <c r="I31" s="8" t="str">
        <f>IF(J31&gt;F31,"○","　")</f>
        <v>○</v>
      </c>
      <c r="J31" s="20">
        <f>P19</f>
        <v>17</v>
      </c>
      <c r="K31" s="8">
        <f>T25</f>
        <v>12</v>
      </c>
      <c r="L31" s="8" t="str">
        <f>IF(K31&gt;O31,"○","　")</f>
        <v>　</v>
      </c>
      <c r="M31" s="8" t="s">
        <v>20</v>
      </c>
      <c r="N31" s="8" t="str">
        <f>IF(O31&gt;K31,"○","　")</f>
        <v>○</v>
      </c>
      <c r="O31" s="8">
        <f>P25</f>
        <v>15</v>
      </c>
      <c r="P31" s="112"/>
      <c r="Q31" s="113"/>
      <c r="R31" s="113"/>
      <c r="S31" s="113"/>
      <c r="T31" s="114"/>
      <c r="U31" s="8">
        <v>8</v>
      </c>
      <c r="V31" s="8" t="str">
        <f>IF(U31&gt;Y31,"○","　")</f>
        <v>　</v>
      </c>
      <c r="W31" s="8" t="s">
        <v>20</v>
      </c>
      <c r="X31" s="8" t="str">
        <f>IF(Y31&gt;U31,"○","　")</f>
        <v>○</v>
      </c>
      <c r="Y31" s="19">
        <v>15</v>
      </c>
      <c r="Z31" s="118"/>
      <c r="AA31" s="119"/>
      <c r="AB31" s="120"/>
      <c r="AC31" s="146">
        <f>SUM(F27,K27,P27,U27)</f>
        <v>2</v>
      </c>
      <c r="AD31" s="66" t="s">
        <v>20</v>
      </c>
      <c r="AE31" s="144">
        <f>SUM(J27,O27,T27,Y27)</f>
        <v>5</v>
      </c>
      <c r="AF31" s="160"/>
      <c r="AG31" s="163"/>
      <c r="AH31" s="65"/>
      <c r="AS31" s="66"/>
      <c r="AT31" s="66"/>
      <c r="AU31" s="66"/>
      <c r="AV31" s="66"/>
      <c r="AW31" s="66"/>
      <c r="AX31" s="66"/>
      <c r="AY31" s="66"/>
      <c r="AZ31" s="8"/>
    </row>
    <row r="32" spans="1:78" ht="18" customHeight="1" x14ac:dyDescent="0.2">
      <c r="A32" s="133"/>
      <c r="B32" s="103"/>
      <c r="C32" s="104"/>
      <c r="D32" s="105"/>
      <c r="E32" s="108"/>
      <c r="F32" s="8">
        <f>T20</f>
        <v>0</v>
      </c>
      <c r="G32" s="8" t="str">
        <f>IF(F32&gt;J32,"○","　")</f>
        <v>　</v>
      </c>
      <c r="H32" s="8" t="s">
        <v>19</v>
      </c>
      <c r="I32" s="8" t="str">
        <f>IF(J32&gt;F32,"○","　")</f>
        <v>　</v>
      </c>
      <c r="J32" s="20">
        <f>P20</f>
        <v>0</v>
      </c>
      <c r="K32" s="30">
        <f>T26</f>
        <v>0</v>
      </c>
      <c r="L32" s="30" t="str">
        <f>IF(K32&gt;O32,"○","　")</f>
        <v>　</v>
      </c>
      <c r="M32" s="30" t="s">
        <v>20</v>
      </c>
      <c r="N32" s="30" t="str">
        <f>IF(O32&gt;K32,"○","　")</f>
        <v>　</v>
      </c>
      <c r="O32" s="30">
        <f>P26</f>
        <v>0</v>
      </c>
      <c r="P32" s="115"/>
      <c r="Q32" s="116"/>
      <c r="R32" s="116"/>
      <c r="S32" s="116"/>
      <c r="T32" s="117"/>
      <c r="U32" s="8">
        <v>15</v>
      </c>
      <c r="V32" s="8" t="str">
        <f>IF(U32&gt;Y32,"○","　")</f>
        <v>○</v>
      </c>
      <c r="W32" s="8" t="s">
        <v>20</v>
      </c>
      <c r="X32" s="8" t="str">
        <f>IF(Y32&gt;U32,"○","　")</f>
        <v>　</v>
      </c>
      <c r="Y32" s="19">
        <v>11</v>
      </c>
      <c r="Z32" s="118"/>
      <c r="AA32" s="119"/>
      <c r="AB32" s="120"/>
      <c r="AC32" s="149"/>
      <c r="AD32" s="150"/>
      <c r="AE32" s="151"/>
      <c r="AF32" s="161"/>
      <c r="AG32" s="163"/>
      <c r="AH32" s="65"/>
      <c r="AS32" s="66"/>
      <c r="AT32" s="66"/>
      <c r="AU32" s="66"/>
      <c r="AV32" s="66"/>
      <c r="AW32" s="66"/>
      <c r="AX32" s="66"/>
      <c r="AY32" s="66"/>
      <c r="AZ32" s="8"/>
    </row>
    <row r="33" spans="1:52" ht="18" customHeight="1" x14ac:dyDescent="0.2">
      <c r="A33" s="133"/>
      <c r="B33" s="98" t="str">
        <f>P6</f>
        <v>くう</v>
      </c>
      <c r="C33" s="99"/>
      <c r="D33" s="100"/>
      <c r="E33" s="106" t="str">
        <f>IF($CB$77="A",CD83,IF($CB$77="B",CG83,CJ83))</f>
        <v/>
      </c>
      <c r="F33" s="33">
        <f>COUNTIF(G36:G38,"○")</f>
        <v>1</v>
      </c>
      <c r="G33" s="33"/>
      <c r="H33" s="33" t="str">
        <f>W15</f>
        <v>④</v>
      </c>
      <c r="I33" s="33"/>
      <c r="J33" s="34">
        <f>COUNTIF(I36:I38,"○")</f>
        <v>2</v>
      </c>
      <c r="K33" s="33">
        <f>COUNTIF(L36:L38,"○")</f>
        <v>2</v>
      </c>
      <c r="L33" s="33"/>
      <c r="M33" s="33" t="str">
        <f>W21</f>
        <v>⑥</v>
      </c>
      <c r="N33" s="33"/>
      <c r="O33" s="34">
        <f>COUNTIF(N36:N38,"○")</f>
        <v>0</v>
      </c>
      <c r="P33" s="33">
        <f>COUNTIF(Q36:Q38,"○")</f>
        <v>1</v>
      </c>
      <c r="Q33" s="33"/>
      <c r="R33" s="33" t="str">
        <f>W27</f>
        <v>②</v>
      </c>
      <c r="S33" s="33"/>
      <c r="T33" s="33">
        <f>COUNTIF(S36:S38,"○")</f>
        <v>2</v>
      </c>
      <c r="U33" s="109"/>
      <c r="V33" s="110"/>
      <c r="W33" s="110"/>
      <c r="X33" s="110"/>
      <c r="Y33" s="169"/>
      <c r="Z33" s="118">
        <f>COUNTIF(F34:Y34,"○")</f>
        <v>1</v>
      </c>
      <c r="AA33" s="119" t="s">
        <v>20</v>
      </c>
      <c r="AB33" s="120">
        <f>COUNTIF(J35:Y35,"○")</f>
        <v>2</v>
      </c>
      <c r="AC33" s="164">
        <f>IF(AE37=0,10,AC37/AE37)</f>
        <v>1</v>
      </c>
      <c r="AD33" s="165"/>
      <c r="AE33" s="166"/>
      <c r="AF33" s="167">
        <f>SUM(F36:F38,K36:K38,P36:P38,U36:U38)/SUM(J36:J38,O36:O38,T36:T38,Y36:Y38)</f>
        <v>1</v>
      </c>
      <c r="AG33" s="163">
        <f>IF(AJ$41=AJ$40,RANK(AX33,AX$15:AX$38,0),"")</f>
        <v>3</v>
      </c>
      <c r="AH33" s="65" t="str">
        <f>B33</f>
        <v>くう</v>
      </c>
      <c r="AJ33" s="4">
        <f>SUM(Z33:AB38)</f>
        <v>3</v>
      </c>
      <c r="AK33" s="4">
        <f>AL33-AM33</f>
        <v>0</v>
      </c>
      <c r="AL33" s="4">
        <f>SUM(F33:Y33)</f>
        <v>8</v>
      </c>
      <c r="AM33" s="4">
        <f>SUM(AC37:AE38)</f>
        <v>8</v>
      </c>
      <c r="AS33" s="66">
        <f>RANK(Z33,Z15:Z38,1)</f>
        <v>1</v>
      </c>
      <c r="AT33" s="66">
        <f>RANK(AY33,AY15:AY38,1)</f>
        <v>2</v>
      </c>
      <c r="AU33" s="66">
        <f>RANK(AF33,AF15:AF38,1)</f>
        <v>3</v>
      </c>
      <c r="AV33" s="66">
        <f>AS33*100</f>
        <v>100</v>
      </c>
      <c r="AW33" s="66">
        <f>AT33*10</f>
        <v>20</v>
      </c>
      <c r="AX33" s="66">
        <f>SUM(AU33:AW38)</f>
        <v>123</v>
      </c>
      <c r="AY33" s="66">
        <f>AC33-AE33</f>
        <v>1</v>
      </c>
      <c r="AZ33" s="8"/>
    </row>
    <row r="34" spans="1:52" ht="13.5" hidden="1" customHeight="1" x14ac:dyDescent="0.2">
      <c r="A34" s="133"/>
      <c r="B34" s="101"/>
      <c r="C34" s="81"/>
      <c r="D34" s="102"/>
      <c r="E34" s="107"/>
      <c r="F34" s="8" t="str">
        <f>IF(F33&gt;J33,"○","　")</f>
        <v>　</v>
      </c>
      <c r="J34" s="20"/>
      <c r="K34" s="8" t="str">
        <f>IF(K33&gt;O33,"○","　")</f>
        <v>○</v>
      </c>
      <c r="O34" s="20"/>
      <c r="P34" s="8" t="str">
        <f>IF(P33&gt;T33,"○","　")</f>
        <v>　</v>
      </c>
      <c r="U34" s="112"/>
      <c r="V34" s="113"/>
      <c r="W34" s="113"/>
      <c r="X34" s="113"/>
      <c r="Y34" s="170"/>
      <c r="Z34" s="118"/>
      <c r="AA34" s="119"/>
      <c r="AB34" s="120"/>
      <c r="AC34" s="146"/>
      <c r="AD34" s="66"/>
      <c r="AE34" s="144"/>
      <c r="AF34" s="160"/>
      <c r="AG34" s="163"/>
      <c r="AH34" s="65"/>
      <c r="AS34" s="66"/>
      <c r="AT34" s="66"/>
      <c r="AU34" s="66"/>
      <c r="AV34" s="66"/>
      <c r="AW34" s="66"/>
      <c r="AX34" s="66"/>
      <c r="AY34" s="66"/>
      <c r="AZ34" s="8"/>
    </row>
    <row r="35" spans="1:52" ht="13.5" hidden="1" customHeight="1" x14ac:dyDescent="0.2">
      <c r="A35" s="133"/>
      <c r="B35" s="101"/>
      <c r="C35" s="81"/>
      <c r="D35" s="102"/>
      <c r="E35" s="107"/>
      <c r="J35" s="20" t="str">
        <f>IF(J33&gt;F33,"○","　")</f>
        <v>○</v>
      </c>
      <c r="O35" s="20" t="str">
        <f>IF(O33&gt;K33,"○","　")</f>
        <v>　</v>
      </c>
      <c r="T35" s="8" t="str">
        <f>IF(T33&gt;P33,"○","　")</f>
        <v>○</v>
      </c>
      <c r="U35" s="112"/>
      <c r="V35" s="113"/>
      <c r="W35" s="113"/>
      <c r="X35" s="113"/>
      <c r="Y35" s="170"/>
      <c r="Z35" s="118"/>
      <c r="AA35" s="119"/>
      <c r="AB35" s="120"/>
      <c r="AC35" s="146"/>
      <c r="AD35" s="66"/>
      <c r="AE35" s="144"/>
      <c r="AF35" s="160"/>
      <c r="AG35" s="163"/>
      <c r="AH35" s="65"/>
      <c r="AS35" s="66"/>
      <c r="AT35" s="66"/>
      <c r="AU35" s="66"/>
      <c r="AV35" s="66"/>
      <c r="AW35" s="66"/>
      <c r="AX35" s="66"/>
      <c r="AY35" s="66"/>
      <c r="AZ35" s="8"/>
    </row>
    <row r="36" spans="1:52" ht="18" customHeight="1" x14ac:dyDescent="0.2">
      <c r="A36" s="133"/>
      <c r="B36" s="101"/>
      <c r="C36" s="81"/>
      <c r="D36" s="102"/>
      <c r="E36" s="107"/>
      <c r="F36" s="8">
        <f>Y18</f>
        <v>15</v>
      </c>
      <c r="G36" s="8" t="str">
        <f>IF(F36&gt;J36,"○","　")</f>
        <v>○</v>
      </c>
      <c r="H36" s="8" t="s">
        <v>19</v>
      </c>
      <c r="I36" s="8" t="str">
        <f>IF(J36&gt;F36,"○","　")</f>
        <v>　</v>
      </c>
      <c r="J36" s="20">
        <f>U18</f>
        <v>9</v>
      </c>
      <c r="K36" s="8">
        <f>Y24</f>
        <v>17</v>
      </c>
      <c r="L36" s="8" t="str">
        <f>IF(K36&gt;O36,"○","　")</f>
        <v>○</v>
      </c>
      <c r="M36" s="8" t="s">
        <v>19</v>
      </c>
      <c r="N36" s="8" t="str">
        <f>IF(O36&gt;K36,"○","　")</f>
        <v>　</v>
      </c>
      <c r="O36" s="20">
        <f>U24</f>
        <v>16</v>
      </c>
      <c r="P36" s="8">
        <f>Y30</f>
        <v>11</v>
      </c>
      <c r="Q36" s="8" t="str">
        <f>IF(P36&gt;T36,"○","　")</f>
        <v>　</v>
      </c>
      <c r="R36" s="8" t="s">
        <v>19</v>
      </c>
      <c r="S36" s="8" t="str">
        <f>IF(T36&gt;P36,"○","　")</f>
        <v>○</v>
      </c>
      <c r="T36" s="8">
        <f>U30</f>
        <v>15</v>
      </c>
      <c r="U36" s="112"/>
      <c r="V36" s="113"/>
      <c r="W36" s="113"/>
      <c r="X36" s="113"/>
      <c r="Y36" s="170"/>
      <c r="Z36" s="118"/>
      <c r="AA36" s="119"/>
      <c r="AB36" s="120"/>
      <c r="AC36" s="146"/>
      <c r="AD36" s="66"/>
      <c r="AE36" s="144"/>
      <c r="AF36" s="160"/>
      <c r="AG36" s="163"/>
      <c r="AH36" s="65"/>
      <c r="AS36" s="66"/>
      <c r="AT36" s="66"/>
      <c r="AU36" s="66"/>
      <c r="AV36" s="66"/>
      <c r="AW36" s="66"/>
      <c r="AX36" s="66"/>
      <c r="AY36" s="66"/>
      <c r="AZ36" s="8"/>
    </row>
    <row r="37" spans="1:52" ht="18" customHeight="1" x14ac:dyDescent="0.2">
      <c r="A37" s="133"/>
      <c r="B37" s="101"/>
      <c r="C37" s="81"/>
      <c r="D37" s="102"/>
      <c r="E37" s="107"/>
      <c r="F37" s="8">
        <f>Y19</f>
        <v>13</v>
      </c>
      <c r="G37" s="8" t="str">
        <f>IF(F37&gt;J37,"○","　")</f>
        <v>　</v>
      </c>
      <c r="H37" s="8" t="s">
        <v>20</v>
      </c>
      <c r="I37" s="8" t="str">
        <f>IF(J37&gt;F37,"○","　")</f>
        <v>○</v>
      </c>
      <c r="J37" s="20">
        <f>U19</f>
        <v>15</v>
      </c>
      <c r="K37" s="8">
        <f>Y25</f>
        <v>16</v>
      </c>
      <c r="L37" s="8" t="str">
        <f>IF(K37&gt;O37,"○","　")</f>
        <v>○</v>
      </c>
      <c r="M37" s="8" t="s">
        <v>20</v>
      </c>
      <c r="N37" s="8" t="str">
        <f>IF(O37&gt;K37,"○","　")</f>
        <v>　</v>
      </c>
      <c r="O37" s="20">
        <f>U25</f>
        <v>15</v>
      </c>
      <c r="P37" s="8">
        <f>Y31</f>
        <v>15</v>
      </c>
      <c r="Q37" s="8" t="str">
        <f>IF(P37&gt;T37,"○","　")</f>
        <v>○</v>
      </c>
      <c r="R37" s="8" t="s">
        <v>20</v>
      </c>
      <c r="S37" s="8" t="str">
        <f>IF(T37&gt;P37,"○","　")</f>
        <v>　</v>
      </c>
      <c r="T37" s="8">
        <f>U31</f>
        <v>8</v>
      </c>
      <c r="U37" s="112"/>
      <c r="V37" s="113"/>
      <c r="W37" s="113"/>
      <c r="X37" s="113"/>
      <c r="Y37" s="170"/>
      <c r="Z37" s="118"/>
      <c r="AA37" s="119"/>
      <c r="AB37" s="120"/>
      <c r="AC37" s="146">
        <f>SUM(F33,K33,P33,U33)</f>
        <v>4</v>
      </c>
      <c r="AD37" s="66" t="s">
        <v>20</v>
      </c>
      <c r="AE37" s="144">
        <f>SUM(J33,O33,T33,Y33)</f>
        <v>4</v>
      </c>
      <c r="AF37" s="160"/>
      <c r="AG37" s="163"/>
      <c r="AH37" s="65"/>
      <c r="AS37" s="66"/>
      <c r="AT37" s="66"/>
      <c r="AU37" s="66"/>
      <c r="AV37" s="66"/>
      <c r="AW37" s="66"/>
      <c r="AX37" s="66"/>
      <c r="AY37" s="66"/>
      <c r="AZ37" s="8"/>
    </row>
    <row r="38" spans="1:52" ht="18" customHeight="1" thickBot="1" x14ac:dyDescent="0.25">
      <c r="A38" s="134"/>
      <c r="B38" s="121"/>
      <c r="C38" s="84"/>
      <c r="D38" s="122"/>
      <c r="E38" s="168"/>
      <c r="F38" s="17">
        <f>Y20</f>
        <v>10</v>
      </c>
      <c r="G38" s="17" t="str">
        <f>IF(F38&gt;J38,"○","　")</f>
        <v>　</v>
      </c>
      <c r="H38" s="17" t="s">
        <v>20</v>
      </c>
      <c r="I38" s="17" t="str">
        <f>IF(J38&gt;F38,"○","　")</f>
        <v>○</v>
      </c>
      <c r="J38" s="22">
        <f>U20</f>
        <v>15</v>
      </c>
      <c r="K38" s="17">
        <f>Y26</f>
        <v>0</v>
      </c>
      <c r="L38" s="17" t="str">
        <f>IF(K38&gt;O38,"○","　")</f>
        <v>　</v>
      </c>
      <c r="M38" s="17" t="s">
        <v>20</v>
      </c>
      <c r="N38" s="17" t="str">
        <f>IF(O38&gt;K38,"○","　")</f>
        <v>　</v>
      </c>
      <c r="O38" s="22">
        <f>U26</f>
        <v>0</v>
      </c>
      <c r="P38" s="17">
        <f>Y32</f>
        <v>11</v>
      </c>
      <c r="Q38" s="17" t="str">
        <f>IF(P38&gt;T38,"○","　")</f>
        <v>　</v>
      </c>
      <c r="R38" s="17" t="s">
        <v>20</v>
      </c>
      <c r="S38" s="17" t="str">
        <f>IF(T38&gt;P38,"○","　")</f>
        <v>○</v>
      </c>
      <c r="T38" s="17">
        <f>U32</f>
        <v>15</v>
      </c>
      <c r="U38" s="171"/>
      <c r="V38" s="172"/>
      <c r="W38" s="172"/>
      <c r="X38" s="172"/>
      <c r="Y38" s="173"/>
      <c r="Z38" s="174"/>
      <c r="AA38" s="175"/>
      <c r="AB38" s="176"/>
      <c r="AC38" s="148"/>
      <c r="AD38" s="69"/>
      <c r="AE38" s="147"/>
      <c r="AF38" s="186"/>
      <c r="AG38" s="187"/>
      <c r="AH38" s="65"/>
      <c r="AS38" s="66"/>
      <c r="AT38" s="66"/>
      <c r="AU38" s="66"/>
      <c r="AV38" s="66"/>
      <c r="AW38" s="66"/>
      <c r="AX38" s="66"/>
      <c r="AY38" s="66"/>
      <c r="AZ38" s="8"/>
    </row>
    <row r="39" spans="1:52" x14ac:dyDescent="0.2">
      <c r="J39" s="21"/>
      <c r="K39" s="21"/>
    </row>
    <row r="40" spans="1:52" ht="13.5" hidden="1" customHeight="1" x14ac:dyDescent="0.2">
      <c r="F40" s="14">
        <v>1</v>
      </c>
      <c r="G40" s="14"/>
      <c r="H40" s="14">
        <v>2</v>
      </c>
      <c r="I40" s="14"/>
      <c r="J40" s="23"/>
      <c r="K40" s="23"/>
      <c r="L40" s="14"/>
      <c r="M40" s="14">
        <v>5</v>
      </c>
      <c r="N40" s="14"/>
      <c r="O40" s="14">
        <v>6</v>
      </c>
      <c r="P40" s="14">
        <v>7</v>
      </c>
      <c r="Q40" s="14">
        <v>6</v>
      </c>
      <c r="R40" s="14">
        <v>8</v>
      </c>
      <c r="AJ40" s="4">
        <v>12</v>
      </c>
    </row>
    <row r="41" spans="1:52" ht="13.5" hidden="1" customHeight="1" x14ac:dyDescent="0.2">
      <c r="F41" s="14">
        <f>SUM(K18:K20,O18:O20)</f>
        <v>48</v>
      </c>
      <c r="G41" s="14" t="e">
        <f>SUM(#REF!)</f>
        <v>#REF!</v>
      </c>
      <c r="H41" s="14">
        <f>SUM(U30:U32,Y30:Y32)</f>
        <v>75</v>
      </c>
      <c r="I41" s="14" t="e">
        <f>SUM(#REF!)</f>
        <v>#REF!</v>
      </c>
      <c r="J41" s="14">
        <f>SUM(P24:P26,T24:T26)</f>
        <v>55</v>
      </c>
      <c r="K41" s="14">
        <f>SUM(U18:U20,Y18:Y20)</f>
        <v>77</v>
      </c>
      <c r="L41" s="14" t="e">
        <f>SUM(#REF!)</f>
        <v>#REF!</v>
      </c>
      <c r="M41" s="14">
        <f>SUM(U24:U26,Y24:Y26)</f>
        <v>64</v>
      </c>
      <c r="N41" s="14" t="e">
        <f>SUM(#REF!)</f>
        <v>#REF!</v>
      </c>
      <c r="O41" s="14">
        <f>SUM(P18:P20,T18:T20)</f>
        <v>57</v>
      </c>
      <c r="P41" s="14" t="e">
        <f>SUM(BD24:BD26,BI24:BI26)</f>
        <v>#REF!</v>
      </c>
      <c r="Q41" s="14">
        <f>SUM(R18:R20,V18:V20)</f>
        <v>0</v>
      </c>
      <c r="R41" s="14" t="e">
        <f>SUM(BQ24:BQ26,BV24:BV26)</f>
        <v>#REF!</v>
      </c>
      <c r="AJ41" s="4">
        <f>SUM(AJ15:AJ38)</f>
        <v>12</v>
      </c>
    </row>
    <row r="42" spans="1:52" ht="13.5" hidden="1" customHeight="1" x14ac:dyDescent="0.2"/>
    <row r="43" spans="1:52" ht="13.5" hidden="1" customHeight="1" x14ac:dyDescent="0.2"/>
    <row r="44" spans="1:52" ht="13.5" hidden="1" customHeight="1" x14ac:dyDescent="0.2"/>
    <row r="45" spans="1:52" ht="13.5" hidden="1" customHeight="1" x14ac:dyDescent="0.2"/>
    <row r="46" spans="1:52" ht="13.5" hidden="1" customHeight="1" x14ac:dyDescent="0.2"/>
    <row r="47" spans="1:52" ht="13.5" hidden="1" customHeight="1" x14ac:dyDescent="0.2"/>
    <row r="48" spans="1:52" ht="13.5" hidden="1" customHeight="1" x14ac:dyDescent="0.2"/>
    <row r="49" ht="13.5" hidden="1" customHeight="1" x14ac:dyDescent="0.2"/>
    <row r="50" ht="13.5" hidden="1" customHeight="1" x14ac:dyDescent="0.2"/>
    <row r="51" ht="13.5" hidden="1" customHeight="1" x14ac:dyDescent="0.2"/>
    <row r="52" ht="13.5" hidden="1" customHeight="1" x14ac:dyDescent="0.2"/>
    <row r="53" s="8" customFormat="1" ht="13.5" hidden="1" customHeight="1" x14ac:dyDescent="0.45"/>
    <row r="54" s="8" customFormat="1" ht="13.5" hidden="1" customHeight="1" x14ac:dyDescent="0.45"/>
    <row r="55" s="8" customFormat="1" ht="13.5" hidden="1" customHeight="1" x14ac:dyDescent="0.45"/>
    <row r="56" s="8" customFormat="1" ht="13.5" hidden="1" customHeight="1" x14ac:dyDescent="0.45"/>
    <row r="57" s="8" customFormat="1" ht="13.5" hidden="1" customHeight="1" x14ac:dyDescent="0.45"/>
    <row r="58" s="8" customFormat="1" ht="13.5" hidden="1" customHeight="1" x14ac:dyDescent="0.45"/>
    <row r="59" s="8" customFormat="1" ht="13.5" hidden="1" customHeight="1" x14ac:dyDescent="0.45"/>
    <row r="60" s="8" customFormat="1" ht="13.5" hidden="1" customHeight="1" x14ac:dyDescent="0.45"/>
    <row r="61" s="8" customFormat="1" ht="13.5" hidden="1" customHeight="1" x14ac:dyDescent="0.45"/>
    <row r="62" s="8" customFormat="1" ht="13.5" hidden="1" customHeight="1" x14ac:dyDescent="0.45"/>
    <row r="63" s="8" customFormat="1" ht="13.5" hidden="1" customHeight="1" x14ac:dyDescent="0.45"/>
    <row r="64" s="8" customFormat="1" ht="13.5" hidden="1" customHeight="1" x14ac:dyDescent="0.45"/>
    <row r="65" spans="1:138" s="8" customFormat="1" ht="13.5" hidden="1" customHeight="1" x14ac:dyDescent="0.45"/>
    <row r="66" spans="1:138" s="8" customFormat="1" ht="13.5" hidden="1" customHeight="1" x14ac:dyDescent="0.45"/>
    <row r="67" spans="1:138" s="8" customFormat="1" ht="13.5" hidden="1" customHeight="1" x14ac:dyDescent="0.45"/>
    <row r="68" spans="1:138" s="8" customFormat="1" ht="13.5" hidden="1" customHeight="1" x14ac:dyDescent="0.45"/>
    <row r="69" spans="1:138" ht="13.5" hidden="1" customHeight="1" x14ac:dyDescent="0.2">
      <c r="A69" s="4"/>
    </row>
    <row r="70" spans="1:138" ht="13.5" hidden="1" customHeight="1" x14ac:dyDescent="0.2">
      <c r="A70" s="4"/>
    </row>
    <row r="71" spans="1:138" ht="13.5" hidden="1" customHeight="1" x14ac:dyDescent="0.2">
      <c r="A71" s="4"/>
    </row>
    <row r="72" spans="1:138" ht="13.5" hidden="1" customHeight="1" x14ac:dyDescent="0.2">
      <c r="A72" s="4"/>
    </row>
    <row r="73" spans="1:138" ht="13.5" hidden="1" customHeight="1" x14ac:dyDescent="0.2">
      <c r="A73" s="4"/>
    </row>
    <row r="74" spans="1:138" ht="13.5" hidden="1" customHeight="1" x14ac:dyDescent="0.2">
      <c r="A74" s="4"/>
    </row>
    <row r="75" spans="1:138" hidden="1" x14ac:dyDescent="0.2">
      <c r="A75" s="4"/>
      <c r="CB75" s="4" t="s">
        <v>28</v>
      </c>
      <c r="CE75" s="4" t="s">
        <v>29</v>
      </c>
      <c r="CH75" s="4" t="s">
        <v>30</v>
      </c>
    </row>
    <row r="76" spans="1:138" hidden="1" x14ac:dyDescent="0.2">
      <c r="A76" s="4"/>
      <c r="F76" s="14">
        <v>1</v>
      </c>
      <c r="G76" s="14"/>
      <c r="H76" s="14">
        <v>2</v>
      </c>
      <c r="I76" s="14"/>
      <c r="J76" s="14">
        <v>3</v>
      </c>
      <c r="K76" s="14">
        <v>4</v>
      </c>
      <c r="L76" s="14"/>
      <c r="M76" s="14">
        <v>5</v>
      </c>
      <c r="N76" s="14"/>
      <c r="O76" s="14">
        <v>6</v>
      </c>
      <c r="P76" s="14">
        <v>7</v>
      </c>
      <c r="Q76" s="14">
        <v>6</v>
      </c>
      <c r="R76" s="14">
        <v>8</v>
      </c>
      <c r="CB76" s="4" t="s">
        <v>3</v>
      </c>
      <c r="CE76" s="4" t="s">
        <v>3</v>
      </c>
      <c r="CH76" s="4" t="s">
        <v>3</v>
      </c>
    </row>
    <row r="77" spans="1:138" hidden="1" x14ac:dyDescent="0.2">
      <c r="A77" s="4"/>
      <c r="F77" s="14">
        <f t="shared" ref="F77:P77" si="0">F41</f>
        <v>48</v>
      </c>
      <c r="G77" s="14" t="e">
        <f t="shared" si="0"/>
        <v>#REF!</v>
      </c>
      <c r="H77" s="14">
        <f t="shared" si="0"/>
        <v>75</v>
      </c>
      <c r="I77" s="14" t="e">
        <f t="shared" si="0"/>
        <v>#REF!</v>
      </c>
      <c r="J77" s="14">
        <f t="shared" si="0"/>
        <v>55</v>
      </c>
      <c r="K77" s="14">
        <f t="shared" si="0"/>
        <v>77</v>
      </c>
      <c r="L77" s="14" t="e">
        <f t="shared" si="0"/>
        <v>#REF!</v>
      </c>
      <c r="M77" s="14">
        <f t="shared" si="0"/>
        <v>64</v>
      </c>
      <c r="N77" s="14" t="e">
        <f t="shared" si="0"/>
        <v>#REF!</v>
      </c>
      <c r="O77" s="14">
        <f t="shared" si="0"/>
        <v>57</v>
      </c>
      <c r="P77" s="14" t="e">
        <f t="shared" si="0"/>
        <v>#REF!</v>
      </c>
      <c r="R77" s="14" t="e">
        <f>R41</f>
        <v>#REF!</v>
      </c>
      <c r="CB77" s="8" t="str">
        <f>IF(CB78&lt;7,"A",IF(CB78&gt;12,"C","B"))</f>
        <v>A</v>
      </c>
      <c r="CC77" s="8"/>
      <c r="CD77" s="8"/>
      <c r="CE77" s="8"/>
      <c r="CF77" s="8"/>
      <c r="CG77" s="8"/>
      <c r="CH77" s="8"/>
      <c r="CI77" s="8"/>
      <c r="CJ77" s="8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</row>
    <row r="78" spans="1:138" hidden="1" x14ac:dyDescent="0.2">
      <c r="A78" s="4"/>
      <c r="CB78" s="8">
        <f>B10</f>
        <v>0</v>
      </c>
      <c r="CC78" s="8"/>
      <c r="CD78" s="8"/>
      <c r="CE78" s="8">
        <f>CB78</f>
        <v>0</v>
      </c>
      <c r="CF78" s="8"/>
      <c r="CG78" s="8"/>
      <c r="CH78" s="8">
        <f>CB78</f>
        <v>0</v>
      </c>
      <c r="CI78" s="8"/>
      <c r="CJ78" s="8"/>
      <c r="CL78" s="27"/>
      <c r="CM78" s="27">
        <v>1</v>
      </c>
      <c r="CN78" s="27"/>
      <c r="CO78" s="27"/>
      <c r="CP78" s="27">
        <v>2</v>
      </c>
      <c r="CQ78" s="27"/>
      <c r="CR78" s="27"/>
      <c r="CS78" s="27">
        <v>3</v>
      </c>
      <c r="CT78" s="27"/>
      <c r="CU78" s="27"/>
      <c r="CV78" s="27">
        <v>4</v>
      </c>
      <c r="CW78" s="27"/>
      <c r="CX78" s="27"/>
      <c r="CY78" s="27">
        <v>5</v>
      </c>
      <c r="CZ78" s="27"/>
      <c r="DA78" s="27"/>
      <c r="DB78" s="27">
        <v>6</v>
      </c>
      <c r="DC78" s="27"/>
      <c r="DD78" s="27"/>
      <c r="DE78" s="27">
        <v>7</v>
      </c>
      <c r="DF78" s="27"/>
      <c r="DG78" s="27"/>
      <c r="DH78" s="27">
        <v>8</v>
      </c>
      <c r="DI78" s="27"/>
      <c r="DJ78" s="27"/>
      <c r="DK78" s="27">
        <v>9</v>
      </c>
      <c r="DL78" s="27"/>
      <c r="DM78" s="27"/>
      <c r="DN78" s="27">
        <v>10</v>
      </c>
      <c r="DO78" s="27"/>
      <c r="DP78" s="27"/>
      <c r="DQ78" s="27">
        <v>11</v>
      </c>
      <c r="DR78" s="27"/>
      <c r="DS78" s="27"/>
      <c r="DT78" s="27">
        <v>12</v>
      </c>
      <c r="DU78" s="27"/>
      <c r="DV78" s="27"/>
      <c r="DW78" s="27">
        <v>13</v>
      </c>
      <c r="DX78" s="27"/>
      <c r="DY78" s="27"/>
      <c r="DZ78" s="27">
        <v>14</v>
      </c>
      <c r="EA78" s="27"/>
      <c r="EB78" s="27"/>
      <c r="EC78" s="27">
        <v>15</v>
      </c>
      <c r="ED78" s="27"/>
      <c r="EE78" s="27"/>
      <c r="EF78" s="27">
        <v>16</v>
      </c>
      <c r="EG78" s="27"/>
      <c r="EH78" s="27"/>
    </row>
    <row r="79" spans="1:138" hidden="1" x14ac:dyDescent="0.2">
      <c r="A79" s="4"/>
      <c r="CA79" s="4">
        <v>1</v>
      </c>
      <c r="CB79" s="27" t="str">
        <f t="shared" ref="CB79:CD81" si="1">IF($CB$78=1,CM79,IF($CB$78=2,CP79,IF($CB$78=3,CS79,IF($CB$78=4,CV79,IF($CB$78=5,CY79,IF($CB$78=6,DB79,""))))))</f>
        <v/>
      </c>
      <c r="CC79" s="27" t="str">
        <f t="shared" si="1"/>
        <v/>
      </c>
      <c r="CD79" s="27" t="str">
        <f t="shared" si="1"/>
        <v/>
      </c>
      <c r="CE79" s="27" t="str">
        <f t="shared" ref="CE79:CG81" si="2">IF($CB$78=7,DE79,IF($CB$78=8,DH79,IF($CB$78=9,DK79,IF($CB$78=10,DN79,IF($CB$78=11,DQ79,IF($CB$78=12,DT79,""))))))</f>
        <v/>
      </c>
      <c r="CF79" s="27" t="str">
        <f t="shared" si="2"/>
        <v/>
      </c>
      <c r="CG79" s="27" t="str">
        <f t="shared" si="2"/>
        <v/>
      </c>
      <c r="CH79" s="27" t="str">
        <f t="shared" ref="CH79:CJ81" si="3">IF($CB$78=13,DW79,IF($CB$78=14,DZ79,IF($CB$78=15,EC79,IF($CB$78=16,EF79,""))))</f>
        <v/>
      </c>
      <c r="CI79" s="27" t="str">
        <f t="shared" si="3"/>
        <v/>
      </c>
      <c r="CJ79" s="27" t="str">
        <f t="shared" si="3"/>
        <v/>
      </c>
      <c r="CL79" s="27"/>
      <c r="CM79" s="27">
        <v>1</v>
      </c>
      <c r="CN79" s="27" t="s">
        <v>31</v>
      </c>
      <c r="CO79" s="27" t="s">
        <v>32</v>
      </c>
      <c r="CP79" s="27">
        <v>1</v>
      </c>
      <c r="CQ79" s="27" t="s">
        <v>33</v>
      </c>
      <c r="CR79" s="27" t="s">
        <v>34</v>
      </c>
      <c r="CS79" s="27">
        <v>1</v>
      </c>
      <c r="CT79" s="27" t="s">
        <v>35</v>
      </c>
      <c r="CU79" s="27" t="s">
        <v>34</v>
      </c>
      <c r="CV79" s="27">
        <v>1</v>
      </c>
      <c r="CW79" s="27" t="s">
        <v>36</v>
      </c>
      <c r="CX79" s="27" t="s">
        <v>37</v>
      </c>
      <c r="CY79" s="27">
        <v>1</v>
      </c>
      <c r="CZ79" s="27" t="s">
        <v>38</v>
      </c>
      <c r="DA79" s="27" t="s">
        <v>39</v>
      </c>
      <c r="DB79" s="27" t="s">
        <v>40</v>
      </c>
      <c r="DC79" s="27" t="s">
        <v>41</v>
      </c>
      <c r="DD79" s="27" t="s">
        <v>42</v>
      </c>
      <c r="DE79" s="27" t="s">
        <v>43</v>
      </c>
      <c r="DF79" s="27" t="s">
        <v>33</v>
      </c>
      <c r="DG79" s="27" t="s">
        <v>34</v>
      </c>
      <c r="DH79" s="27" t="s">
        <v>44</v>
      </c>
      <c r="DI79" s="27" t="s">
        <v>45</v>
      </c>
      <c r="DJ79" s="27" t="s">
        <v>46</v>
      </c>
      <c r="DK79" s="27" t="s">
        <v>47</v>
      </c>
      <c r="DL79" s="27" t="s">
        <v>45</v>
      </c>
      <c r="DM79" s="27" t="s">
        <v>46</v>
      </c>
      <c r="DN79" s="27" t="s">
        <v>48</v>
      </c>
      <c r="DO79" s="27" t="s">
        <v>49</v>
      </c>
      <c r="DP79" s="27" t="s">
        <v>42</v>
      </c>
      <c r="DQ79" s="27">
        <v>0</v>
      </c>
      <c r="DR79" s="27">
        <v>0</v>
      </c>
      <c r="DS79" s="27">
        <v>0</v>
      </c>
      <c r="DT79" s="27">
        <v>0</v>
      </c>
      <c r="DU79" s="27">
        <v>0</v>
      </c>
      <c r="DV79" s="27">
        <v>0</v>
      </c>
      <c r="DW79" s="27" t="s">
        <v>48</v>
      </c>
      <c r="DX79" s="27" t="s">
        <v>49</v>
      </c>
      <c r="DY79" s="27" t="s">
        <v>42</v>
      </c>
      <c r="DZ79" s="27">
        <v>0</v>
      </c>
      <c r="EA79" s="27">
        <v>0</v>
      </c>
      <c r="EB79" s="27">
        <v>0</v>
      </c>
      <c r="EC79" s="27">
        <v>0</v>
      </c>
      <c r="ED79" s="27">
        <v>0</v>
      </c>
      <c r="EE79" s="27">
        <v>0</v>
      </c>
      <c r="EF79" s="27">
        <v>0</v>
      </c>
      <c r="EG79" s="27">
        <v>0</v>
      </c>
      <c r="EH79" s="27">
        <v>0</v>
      </c>
    </row>
    <row r="80" spans="1:138" hidden="1" x14ac:dyDescent="0.2">
      <c r="A80" s="4"/>
      <c r="CA80" s="4">
        <v>2</v>
      </c>
      <c r="CB80" s="27" t="str">
        <f t="shared" si="1"/>
        <v/>
      </c>
      <c r="CC80" s="27" t="str">
        <f t="shared" si="1"/>
        <v/>
      </c>
      <c r="CD80" s="27" t="str">
        <f t="shared" si="1"/>
        <v/>
      </c>
      <c r="CE80" s="27" t="str">
        <f t="shared" si="2"/>
        <v/>
      </c>
      <c r="CF80" s="27" t="str">
        <f t="shared" si="2"/>
        <v/>
      </c>
      <c r="CG80" s="27" t="str">
        <f t="shared" si="2"/>
        <v/>
      </c>
      <c r="CH80" s="27" t="str">
        <f t="shared" si="3"/>
        <v/>
      </c>
      <c r="CI80" s="27" t="str">
        <f t="shared" si="3"/>
        <v/>
      </c>
      <c r="CJ80" s="27" t="str">
        <f t="shared" si="3"/>
        <v/>
      </c>
      <c r="CL80" s="27"/>
      <c r="CM80" s="27">
        <v>2</v>
      </c>
      <c r="CN80" s="27" t="s">
        <v>50</v>
      </c>
      <c r="CO80" s="27" t="s">
        <v>42</v>
      </c>
      <c r="CP80" s="27">
        <v>2</v>
      </c>
      <c r="CQ80" s="27" t="s">
        <v>49</v>
      </c>
      <c r="CR80" s="27" t="s">
        <v>42</v>
      </c>
      <c r="CS80" s="27">
        <v>2</v>
      </c>
      <c r="CT80" s="27" t="s">
        <v>51</v>
      </c>
      <c r="CU80" s="27" t="s">
        <v>34</v>
      </c>
      <c r="CV80" s="27">
        <v>2</v>
      </c>
      <c r="CW80" s="27" t="s">
        <v>52</v>
      </c>
      <c r="CX80" s="27" t="s">
        <v>34</v>
      </c>
      <c r="CY80" s="27">
        <v>2</v>
      </c>
      <c r="CZ80" s="27" t="s">
        <v>53</v>
      </c>
      <c r="DA80" s="27" t="s">
        <v>54</v>
      </c>
      <c r="DB80" s="27" t="s">
        <v>55</v>
      </c>
      <c r="DC80" s="27" t="s">
        <v>56</v>
      </c>
      <c r="DD80" s="27" t="s">
        <v>34</v>
      </c>
      <c r="DE80" s="27" t="s">
        <v>57</v>
      </c>
      <c r="DF80" s="27" t="s">
        <v>31</v>
      </c>
      <c r="DG80" s="27" t="s">
        <v>32</v>
      </c>
      <c r="DH80" s="27" t="s">
        <v>58</v>
      </c>
      <c r="DI80" s="27" t="s">
        <v>31</v>
      </c>
      <c r="DJ80" s="27" t="s">
        <v>32</v>
      </c>
      <c r="DK80" s="27" t="s">
        <v>59</v>
      </c>
      <c r="DL80" s="27" t="s">
        <v>60</v>
      </c>
      <c r="DM80" s="27" t="s">
        <v>32</v>
      </c>
      <c r="DN80" s="27" t="s">
        <v>61</v>
      </c>
      <c r="DO80" s="27" t="s">
        <v>62</v>
      </c>
      <c r="DP80" s="27" t="s">
        <v>63</v>
      </c>
      <c r="DQ80" s="27">
        <v>0</v>
      </c>
      <c r="DR80" s="27">
        <v>0</v>
      </c>
      <c r="DS80" s="27">
        <v>0</v>
      </c>
      <c r="DT80" s="27">
        <v>0</v>
      </c>
      <c r="DU80" s="27">
        <v>0</v>
      </c>
      <c r="DV80" s="27">
        <v>0</v>
      </c>
      <c r="DW80" s="27" t="s">
        <v>61</v>
      </c>
      <c r="DX80" s="27" t="s">
        <v>62</v>
      </c>
      <c r="DY80" s="27" t="s">
        <v>63</v>
      </c>
      <c r="DZ80" s="27">
        <v>0</v>
      </c>
      <c r="EA80" s="27">
        <v>0</v>
      </c>
      <c r="EB80" s="27">
        <v>0</v>
      </c>
      <c r="EC80" s="27">
        <v>0</v>
      </c>
      <c r="ED80" s="27">
        <v>0</v>
      </c>
      <c r="EE80" s="27">
        <v>0</v>
      </c>
      <c r="EF80" s="27">
        <v>0</v>
      </c>
      <c r="EG80" s="27">
        <v>0</v>
      </c>
      <c r="EH80" s="27">
        <v>0</v>
      </c>
    </row>
    <row r="81" spans="1:138" hidden="1" x14ac:dyDescent="0.2">
      <c r="A81" s="4"/>
      <c r="CA81" s="4">
        <v>3</v>
      </c>
      <c r="CB81" s="27" t="str">
        <f t="shared" si="1"/>
        <v/>
      </c>
      <c r="CC81" s="27" t="str">
        <f t="shared" si="1"/>
        <v/>
      </c>
      <c r="CD81" s="27" t="str">
        <f t="shared" si="1"/>
        <v/>
      </c>
      <c r="CE81" s="27" t="str">
        <f t="shared" si="2"/>
        <v/>
      </c>
      <c r="CF81" s="27" t="str">
        <f t="shared" si="2"/>
        <v/>
      </c>
      <c r="CG81" s="27" t="str">
        <f t="shared" si="2"/>
        <v/>
      </c>
      <c r="CH81" s="27" t="str">
        <f t="shared" si="3"/>
        <v/>
      </c>
      <c r="CI81" s="27" t="str">
        <f t="shared" si="3"/>
        <v/>
      </c>
      <c r="CJ81" s="27" t="str">
        <f t="shared" si="3"/>
        <v/>
      </c>
      <c r="CL81" s="27"/>
      <c r="CM81" s="27">
        <v>3</v>
      </c>
      <c r="CN81" s="27" t="s">
        <v>64</v>
      </c>
      <c r="CO81" s="27" t="s">
        <v>65</v>
      </c>
      <c r="CP81" s="27">
        <v>3</v>
      </c>
      <c r="CQ81" s="27" t="s">
        <v>66</v>
      </c>
      <c r="CR81" s="27" t="s">
        <v>65</v>
      </c>
      <c r="CS81" s="27">
        <v>3</v>
      </c>
      <c r="CT81" s="27" t="s">
        <v>67</v>
      </c>
      <c r="CU81" s="27" t="s">
        <v>68</v>
      </c>
      <c r="CV81" s="27">
        <v>3</v>
      </c>
      <c r="CW81" s="27" t="s">
        <v>69</v>
      </c>
      <c r="CX81" s="27" t="s">
        <v>39</v>
      </c>
      <c r="CY81" s="27">
        <v>3</v>
      </c>
      <c r="CZ81" s="27" t="s">
        <v>70</v>
      </c>
      <c r="DA81" s="27" t="s">
        <v>32</v>
      </c>
      <c r="DB81" s="27" t="s">
        <v>71</v>
      </c>
      <c r="DC81" s="27" t="s">
        <v>72</v>
      </c>
      <c r="DD81" s="27" t="s">
        <v>34</v>
      </c>
      <c r="DE81" s="27" t="s">
        <v>73</v>
      </c>
      <c r="DF81" s="27" t="s">
        <v>74</v>
      </c>
      <c r="DG81" s="27" t="s">
        <v>39</v>
      </c>
      <c r="DH81" s="27" t="s">
        <v>75</v>
      </c>
      <c r="DI81" s="27" t="s">
        <v>76</v>
      </c>
      <c r="DJ81" s="27" t="s">
        <v>68</v>
      </c>
      <c r="DK81" s="27" t="s">
        <v>77</v>
      </c>
      <c r="DL81" s="27" t="s">
        <v>78</v>
      </c>
      <c r="DM81" s="27" t="s">
        <v>79</v>
      </c>
      <c r="DN81" s="27" t="s">
        <v>80</v>
      </c>
      <c r="DO81" s="27" t="s">
        <v>62</v>
      </c>
      <c r="DP81" s="27" t="s">
        <v>63</v>
      </c>
      <c r="DQ81" s="27">
        <v>0</v>
      </c>
      <c r="DR81" s="27">
        <v>0</v>
      </c>
      <c r="DS81" s="27">
        <v>0</v>
      </c>
      <c r="DT81" s="27">
        <v>0</v>
      </c>
      <c r="DU81" s="27">
        <v>0</v>
      </c>
      <c r="DV81" s="27">
        <v>0</v>
      </c>
      <c r="DW81" s="27" t="s">
        <v>80</v>
      </c>
      <c r="DX81" s="27" t="s">
        <v>62</v>
      </c>
      <c r="DY81" s="27" t="s">
        <v>63</v>
      </c>
      <c r="DZ81" s="27">
        <v>0</v>
      </c>
      <c r="EA81" s="27">
        <v>0</v>
      </c>
      <c r="EB81" s="27">
        <v>0</v>
      </c>
      <c r="EC81" s="27">
        <v>0</v>
      </c>
      <c r="ED81" s="27">
        <v>0</v>
      </c>
      <c r="EE81" s="27">
        <v>0</v>
      </c>
      <c r="EF81" s="27">
        <v>0</v>
      </c>
      <c r="EG81" s="27">
        <v>0</v>
      </c>
      <c r="EH81" s="27">
        <v>0</v>
      </c>
    </row>
    <row r="82" spans="1:138" ht="25.2" customHeight="1" x14ac:dyDescent="0.2">
      <c r="A82" s="4"/>
      <c r="B82" s="40"/>
      <c r="C82" s="40"/>
      <c r="D82" s="40"/>
      <c r="E82" s="40"/>
      <c r="F82" s="188"/>
      <c r="G82" s="188"/>
      <c r="H82" s="188"/>
      <c r="I82" s="188"/>
      <c r="J82" s="188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189"/>
      <c r="Z82" s="188"/>
      <c r="AA82" s="188"/>
      <c r="AB82" s="188"/>
      <c r="AC82" s="40"/>
      <c r="AD82" s="40"/>
      <c r="AE82" s="40"/>
      <c r="CB82" s="27"/>
      <c r="CC82" s="27"/>
      <c r="CD82" s="27"/>
      <c r="CE82" s="27"/>
      <c r="CF82" s="27"/>
      <c r="CG82" s="27"/>
      <c r="CH82" s="27"/>
      <c r="CI82" s="27"/>
      <c r="CJ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</row>
    <row r="83" spans="1:138" ht="25.2" customHeight="1" x14ac:dyDescent="0.2">
      <c r="A83" s="4"/>
      <c r="B83" s="40"/>
      <c r="C83" s="40"/>
      <c r="D83" s="40"/>
      <c r="E83" s="40"/>
      <c r="F83" s="188"/>
      <c r="G83" s="188"/>
      <c r="H83" s="188"/>
      <c r="I83" s="188"/>
      <c r="J83" s="188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189"/>
      <c r="Z83" s="188"/>
      <c r="AA83" s="188"/>
      <c r="AB83" s="188"/>
      <c r="AC83" s="40"/>
      <c r="AD83" s="40"/>
      <c r="AE83" s="40"/>
      <c r="CA83" s="4">
        <v>4</v>
      </c>
      <c r="CB83" s="27" t="str">
        <f t="shared" ref="CB83:CD85" si="4">IF($CB$78=1,CM83,IF($CB$78=2,CP83,IF($CB$78=3,CS83,IF($CB$78=4,CV83,IF($CB$78=5,CY83,IF($CB$78=6,DB83,""))))))</f>
        <v/>
      </c>
      <c r="CC83" s="27" t="str">
        <f t="shared" si="4"/>
        <v/>
      </c>
      <c r="CD83" s="27" t="str">
        <f t="shared" si="4"/>
        <v/>
      </c>
      <c r="CE83" s="27" t="str">
        <f t="shared" ref="CE83:CG85" si="5">IF($CB$78=7,DE83,IF($CB$78=8,DH83,IF($CB$78=9,DK83,IF($CB$78=10,DN83,IF($CB$78=11,DQ83,IF($CB$78=12,DT83,""))))))</f>
        <v/>
      </c>
      <c r="CF83" s="27" t="str">
        <f t="shared" si="5"/>
        <v/>
      </c>
      <c r="CG83" s="27" t="str">
        <f t="shared" si="5"/>
        <v/>
      </c>
      <c r="CH83" s="27" t="str">
        <f t="shared" ref="CH83:CJ85" si="6">IF($CB$78=13,DW83,IF($CB$78=14,DZ83,IF($CB$78=15,EC83,IF($CB$78=16,EF83,""))))</f>
        <v/>
      </c>
      <c r="CI83" s="27" t="str">
        <f t="shared" si="6"/>
        <v/>
      </c>
      <c r="CJ83" s="27" t="str">
        <f t="shared" si="6"/>
        <v/>
      </c>
      <c r="CL83" s="27"/>
      <c r="CM83" s="27">
        <v>4</v>
      </c>
      <c r="CN83" s="27" t="s">
        <v>81</v>
      </c>
      <c r="CO83" s="27" t="s">
        <v>82</v>
      </c>
      <c r="CP83" s="27">
        <v>4</v>
      </c>
      <c r="CQ83" s="27" t="s">
        <v>83</v>
      </c>
      <c r="CR83" s="27" t="s">
        <v>54</v>
      </c>
      <c r="CS83" s="27">
        <v>4</v>
      </c>
      <c r="CT83" s="27" t="s">
        <v>84</v>
      </c>
      <c r="CU83" s="27" t="s">
        <v>37</v>
      </c>
      <c r="CV83" s="27">
        <v>4</v>
      </c>
      <c r="CW83" s="27" t="s">
        <v>85</v>
      </c>
      <c r="CX83" s="27" t="s">
        <v>86</v>
      </c>
      <c r="CY83" s="27">
        <v>4</v>
      </c>
      <c r="CZ83" s="27" t="s">
        <v>87</v>
      </c>
      <c r="DA83" s="27" t="s">
        <v>63</v>
      </c>
      <c r="DB83" s="27" t="s">
        <v>88</v>
      </c>
      <c r="DC83" s="27" t="s">
        <v>89</v>
      </c>
      <c r="DD83" s="27" t="s">
        <v>79</v>
      </c>
      <c r="DE83" s="27" t="s">
        <v>90</v>
      </c>
      <c r="DF83" s="27" t="s">
        <v>91</v>
      </c>
      <c r="DG83" s="27" t="s">
        <v>92</v>
      </c>
      <c r="DH83" s="27" t="s">
        <v>93</v>
      </c>
      <c r="DI83" s="27" t="s">
        <v>66</v>
      </c>
      <c r="DJ83" s="27" t="s">
        <v>65</v>
      </c>
      <c r="DK83" s="27" t="s">
        <v>94</v>
      </c>
      <c r="DL83" s="27" t="s">
        <v>53</v>
      </c>
      <c r="DM83" s="27" t="s">
        <v>54</v>
      </c>
      <c r="DN83" s="27" t="s">
        <v>95</v>
      </c>
      <c r="DO83" s="27" t="s">
        <v>96</v>
      </c>
      <c r="DP83" s="27" t="s">
        <v>65</v>
      </c>
      <c r="DQ83" s="27">
        <v>0</v>
      </c>
      <c r="DR83" s="27">
        <v>0</v>
      </c>
      <c r="DS83" s="27">
        <v>0</v>
      </c>
      <c r="DT83" s="27">
        <v>0</v>
      </c>
      <c r="DU83" s="27">
        <v>0</v>
      </c>
      <c r="DV83" s="27">
        <v>0</v>
      </c>
      <c r="DW83" s="27" t="s">
        <v>95</v>
      </c>
      <c r="DX83" s="27" t="s">
        <v>96</v>
      </c>
      <c r="DY83" s="27" t="s">
        <v>65</v>
      </c>
      <c r="DZ83" s="27">
        <v>0</v>
      </c>
      <c r="EA83" s="27">
        <v>0</v>
      </c>
      <c r="EB83" s="27">
        <v>0</v>
      </c>
      <c r="EC83" s="27">
        <v>0</v>
      </c>
      <c r="ED83" s="27">
        <v>0</v>
      </c>
      <c r="EE83" s="27">
        <v>0</v>
      </c>
      <c r="EF83" s="27">
        <v>0</v>
      </c>
      <c r="EG83" s="27">
        <v>0</v>
      </c>
      <c r="EH83" s="27">
        <v>0</v>
      </c>
    </row>
    <row r="84" spans="1:138" ht="25.2" customHeight="1" x14ac:dyDescent="0.2">
      <c r="A84" s="4"/>
      <c r="B84" s="40"/>
      <c r="C84" s="40"/>
      <c r="D84" s="181"/>
      <c r="E84" s="181"/>
      <c r="F84" s="181"/>
      <c r="G84" s="181"/>
      <c r="H84" s="181"/>
      <c r="I84" s="181"/>
      <c r="J84" s="181"/>
      <c r="K84" s="181"/>
      <c r="L84" s="41"/>
      <c r="M84" s="41"/>
      <c r="N84" s="40"/>
      <c r="O84" s="40"/>
      <c r="P84" s="40"/>
      <c r="Q84" s="40"/>
      <c r="R84" s="40"/>
      <c r="S84" s="40"/>
      <c r="T84" s="40"/>
      <c r="U84" s="41"/>
      <c r="V84" s="41"/>
      <c r="W84" s="41"/>
      <c r="X84" s="41"/>
      <c r="Y84" s="181"/>
      <c r="Z84" s="181"/>
      <c r="AA84" s="181"/>
      <c r="AB84" s="181"/>
      <c r="AC84" s="181"/>
      <c r="AD84" s="40"/>
      <c r="AE84" s="40"/>
      <c r="CA84" s="4">
        <v>5</v>
      </c>
      <c r="CB84" s="27" t="str">
        <f t="shared" si="4"/>
        <v/>
      </c>
      <c r="CC84" s="27" t="str">
        <f t="shared" si="4"/>
        <v/>
      </c>
      <c r="CD84" s="27" t="str">
        <f t="shared" si="4"/>
        <v/>
      </c>
      <c r="CE84" s="27" t="str">
        <f t="shared" si="5"/>
        <v/>
      </c>
      <c r="CF84" s="27" t="str">
        <f t="shared" si="5"/>
        <v/>
      </c>
      <c r="CG84" s="27" t="str">
        <f t="shared" si="5"/>
        <v/>
      </c>
      <c r="CH84" s="27" t="str">
        <f t="shared" si="6"/>
        <v/>
      </c>
      <c r="CI84" s="27" t="str">
        <f t="shared" si="6"/>
        <v/>
      </c>
      <c r="CJ84" s="27" t="str">
        <f t="shared" si="6"/>
        <v/>
      </c>
      <c r="CL84" s="27"/>
      <c r="CM84" s="27">
        <v>0</v>
      </c>
      <c r="CN84" s="27" t="s">
        <v>97</v>
      </c>
      <c r="CO84" s="27" t="s">
        <v>92</v>
      </c>
      <c r="CP84" s="27">
        <v>0</v>
      </c>
      <c r="CQ84" s="27">
        <v>0</v>
      </c>
      <c r="CR84" s="27">
        <v>0</v>
      </c>
      <c r="CS84" s="27">
        <v>0</v>
      </c>
      <c r="CT84" s="27">
        <v>0</v>
      </c>
      <c r="CU84" s="27">
        <v>0</v>
      </c>
      <c r="CV84" s="27">
        <v>5</v>
      </c>
      <c r="CW84" s="27" t="s">
        <v>60</v>
      </c>
      <c r="CX84" s="27" t="s">
        <v>32</v>
      </c>
      <c r="CY84" s="27">
        <v>5</v>
      </c>
      <c r="CZ84" s="27" t="s">
        <v>98</v>
      </c>
      <c r="DA84" s="27" t="s">
        <v>99</v>
      </c>
      <c r="DB84" s="27" t="s">
        <v>100</v>
      </c>
      <c r="DC84" s="27" t="s">
        <v>101</v>
      </c>
      <c r="DD84" s="27" t="s">
        <v>42</v>
      </c>
      <c r="DE84" s="27">
        <v>0</v>
      </c>
      <c r="DF84" s="27">
        <v>0</v>
      </c>
      <c r="DG84" s="27">
        <v>0</v>
      </c>
      <c r="DH84" s="27">
        <v>0</v>
      </c>
      <c r="DI84" s="27">
        <v>0</v>
      </c>
      <c r="DJ84" s="27">
        <v>0</v>
      </c>
      <c r="DK84" s="27" t="s">
        <v>102</v>
      </c>
      <c r="DL84" s="27" t="s">
        <v>74</v>
      </c>
      <c r="DM84" s="27" t="s">
        <v>39</v>
      </c>
      <c r="DN84" s="27" t="s">
        <v>103</v>
      </c>
      <c r="DO84" s="27" t="s">
        <v>84</v>
      </c>
      <c r="DP84" s="27" t="s">
        <v>37</v>
      </c>
      <c r="DQ84" s="27">
        <v>0</v>
      </c>
      <c r="DR84" s="27">
        <v>0</v>
      </c>
      <c r="DS84" s="27">
        <v>0</v>
      </c>
      <c r="DT84" s="27">
        <v>0</v>
      </c>
      <c r="DU84" s="27">
        <v>0</v>
      </c>
      <c r="DV84" s="27">
        <v>0</v>
      </c>
      <c r="DW84" s="27" t="s">
        <v>103</v>
      </c>
      <c r="DX84" s="27" t="s">
        <v>84</v>
      </c>
      <c r="DY84" s="27" t="s">
        <v>37</v>
      </c>
      <c r="DZ84" s="27">
        <v>0</v>
      </c>
      <c r="EA84" s="27">
        <v>0</v>
      </c>
      <c r="EB84" s="27">
        <v>0</v>
      </c>
      <c r="EC84" s="27">
        <v>0</v>
      </c>
      <c r="ED84" s="27">
        <v>0</v>
      </c>
      <c r="EE84" s="27">
        <v>0</v>
      </c>
      <c r="EF84" s="27">
        <v>0</v>
      </c>
      <c r="EG84" s="27">
        <v>0</v>
      </c>
      <c r="EH84" s="27">
        <v>0</v>
      </c>
    </row>
    <row r="85" spans="1:138" ht="25.2" customHeight="1" x14ac:dyDescent="0.2">
      <c r="B85" s="40"/>
      <c r="C85" s="40"/>
      <c r="D85" s="181"/>
      <c r="E85" s="181"/>
      <c r="F85" s="181"/>
      <c r="G85" s="181"/>
      <c r="H85" s="181"/>
      <c r="I85" s="181"/>
      <c r="J85" s="181"/>
      <c r="K85" s="181"/>
      <c r="L85" s="41"/>
      <c r="M85" s="41"/>
      <c r="N85" s="40"/>
      <c r="O85" s="40"/>
      <c r="P85" s="40"/>
      <c r="Q85" s="40"/>
      <c r="R85" s="40"/>
      <c r="S85" s="40"/>
      <c r="T85" s="40"/>
      <c r="U85" s="41"/>
      <c r="V85" s="41"/>
      <c r="W85" s="41"/>
      <c r="X85" s="41"/>
      <c r="Y85" s="181"/>
      <c r="Z85" s="181"/>
      <c r="AA85" s="181"/>
      <c r="AB85" s="181"/>
      <c r="AC85" s="181"/>
      <c r="AD85" s="40"/>
      <c r="AE85" s="40"/>
      <c r="CA85" s="4">
        <v>6</v>
      </c>
      <c r="CB85" s="27" t="str">
        <f t="shared" si="4"/>
        <v/>
      </c>
      <c r="CC85" s="27" t="str">
        <f t="shared" si="4"/>
        <v/>
      </c>
      <c r="CD85" s="27" t="str">
        <f t="shared" si="4"/>
        <v/>
      </c>
      <c r="CE85" s="27" t="str">
        <f t="shared" si="5"/>
        <v/>
      </c>
      <c r="CF85" s="27" t="str">
        <f t="shared" si="5"/>
        <v/>
      </c>
      <c r="CG85" s="27" t="str">
        <f t="shared" si="5"/>
        <v/>
      </c>
      <c r="CH85" s="27" t="str">
        <f t="shared" si="6"/>
        <v/>
      </c>
      <c r="CI85" s="27" t="str">
        <f t="shared" si="6"/>
        <v/>
      </c>
      <c r="CJ85" s="27" t="str">
        <f t="shared" si="6"/>
        <v/>
      </c>
      <c r="CL85" s="27"/>
      <c r="CM85" s="27">
        <v>0</v>
      </c>
      <c r="CN85" s="27">
        <v>0</v>
      </c>
      <c r="CO85" s="27">
        <v>0</v>
      </c>
      <c r="CP85" s="27">
        <v>0</v>
      </c>
      <c r="CQ85" s="27">
        <v>0</v>
      </c>
      <c r="CR85" s="27">
        <v>0</v>
      </c>
      <c r="CS85" s="27">
        <v>0</v>
      </c>
      <c r="CT85" s="27">
        <v>0</v>
      </c>
      <c r="CU85" s="27">
        <v>0</v>
      </c>
      <c r="CV85" s="27">
        <v>0</v>
      </c>
      <c r="CW85" s="27">
        <v>0</v>
      </c>
      <c r="CX85" s="27">
        <v>0</v>
      </c>
      <c r="CY85" s="27">
        <v>6</v>
      </c>
      <c r="CZ85" s="27">
        <v>0</v>
      </c>
      <c r="DA85" s="27">
        <v>0</v>
      </c>
      <c r="DB85" s="27">
        <v>0</v>
      </c>
      <c r="DC85" s="27">
        <v>0</v>
      </c>
      <c r="DD85" s="27">
        <v>0</v>
      </c>
      <c r="DE85" s="27">
        <v>0</v>
      </c>
      <c r="DF85" s="27">
        <v>0</v>
      </c>
      <c r="DG85" s="27">
        <v>0</v>
      </c>
      <c r="DH85" s="27">
        <v>0</v>
      </c>
      <c r="DI85" s="27">
        <v>0</v>
      </c>
      <c r="DJ85" s="27">
        <v>0</v>
      </c>
      <c r="DK85" s="27">
        <v>0</v>
      </c>
      <c r="DL85" s="27">
        <v>0</v>
      </c>
      <c r="DM85" s="27">
        <v>0</v>
      </c>
      <c r="DN85" s="27">
        <v>0</v>
      </c>
      <c r="DO85" s="27">
        <v>0</v>
      </c>
      <c r="DP85" s="27">
        <v>0</v>
      </c>
      <c r="DQ85" s="27">
        <v>0</v>
      </c>
      <c r="DR85" s="27">
        <v>0</v>
      </c>
      <c r="DS85" s="27">
        <v>0</v>
      </c>
      <c r="DT85" s="27">
        <v>0</v>
      </c>
      <c r="DU85" s="27">
        <v>0</v>
      </c>
      <c r="DV85" s="27">
        <v>0</v>
      </c>
      <c r="DW85" s="27">
        <v>0</v>
      </c>
      <c r="DX85" s="27">
        <v>0</v>
      </c>
      <c r="DY85" s="27">
        <v>0</v>
      </c>
      <c r="DZ85" s="27">
        <v>0</v>
      </c>
      <c r="EA85" s="27">
        <v>0</v>
      </c>
      <c r="EB85" s="27">
        <v>0</v>
      </c>
      <c r="EC85" s="27">
        <v>0</v>
      </c>
      <c r="ED85" s="27">
        <v>0</v>
      </c>
      <c r="EE85" s="27">
        <v>0</v>
      </c>
      <c r="EF85" s="27">
        <v>0</v>
      </c>
      <c r="EG85" s="27">
        <v>0</v>
      </c>
      <c r="EH85" s="27">
        <v>0</v>
      </c>
    </row>
    <row r="86" spans="1:138" ht="13.5" customHeight="1" x14ac:dyDescent="0.2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CB86" s="27"/>
      <c r="CC86" s="27"/>
      <c r="CD86" s="27"/>
      <c r="CE86" s="27"/>
      <c r="CF86" s="27"/>
      <c r="CG86" s="27"/>
      <c r="CH86" s="27"/>
      <c r="CI86" s="27"/>
      <c r="CJ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</row>
    <row r="87" spans="1:138" x14ac:dyDescent="0.2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CA87" s="4">
        <v>7</v>
      </c>
      <c r="CB87" s="27" t="str">
        <f>IF($CB$78=1,$CM87,IF($CB$78=2,$CP87,IF($CB$78=3,$CS87,IF($CB$78=4,$CV87,IF($CB$78=5,$CY87,IF($CB$78=6,$DB87,""))))))</f>
        <v/>
      </c>
      <c r="CC87" s="27" t="str">
        <f>IF($CB$78=1,$CM87,IF($CB$78=2,$CP87,IF($CB$78=3,$CS87,IF($CB$78=4,$CV87,IF($CB$78=5,$CY87,IF($CB$78=6,$DB87,""))))))</f>
        <v/>
      </c>
      <c r="CD87" s="27" t="str">
        <f>IF($CB$78=1,$CM87,IF($CB$78=2,$CP87,IF($CB$78=3,$CS87,IF($CB$78=4,$CV87,IF($CB$78=5,$CY87,IF($CB$78=6,$DB87,""))))))</f>
        <v/>
      </c>
      <c r="CE87" s="27" t="str">
        <f t="shared" ref="CE87:CG92" si="7">IF($CB$78=7,DE87,IF($CB$78=8,DH87,IF($CB$78=9,DK87,IF($CB$78=10,DN87,IF($CB$78=11,DQ87,IF($CB$78=12,DT87,""))))))</f>
        <v/>
      </c>
      <c r="CF87" s="27" t="str">
        <f t="shared" si="7"/>
        <v/>
      </c>
      <c r="CG87" s="27" t="str">
        <f t="shared" si="7"/>
        <v/>
      </c>
      <c r="CH87" s="27" t="str">
        <f t="shared" ref="CH87:CJ91" si="8">IF($CB$78=13,DW87,IF($CB$78=14,DZ87,IF($CB$78=15,EC87,IF($CB$78=16,EF87,""))))</f>
        <v/>
      </c>
      <c r="CI87" s="27" t="str">
        <f t="shared" si="8"/>
        <v/>
      </c>
      <c r="CJ87" s="27" t="str">
        <f t="shared" si="8"/>
        <v/>
      </c>
      <c r="CL87" s="27"/>
      <c r="CM87" s="27">
        <v>0</v>
      </c>
      <c r="CN87" s="27">
        <v>0</v>
      </c>
      <c r="CO87" s="27">
        <v>0</v>
      </c>
      <c r="CP87" s="27">
        <v>0</v>
      </c>
      <c r="CQ87" s="27">
        <v>0</v>
      </c>
      <c r="CR87" s="27">
        <v>0</v>
      </c>
      <c r="CS87" s="27">
        <v>0</v>
      </c>
      <c r="CT87" s="27">
        <v>0</v>
      </c>
      <c r="CU87" s="27">
        <v>0</v>
      </c>
      <c r="CV87" s="27">
        <v>0</v>
      </c>
      <c r="CW87" s="27">
        <v>0</v>
      </c>
      <c r="CX87" s="27">
        <v>0</v>
      </c>
      <c r="CY87" s="27">
        <v>0</v>
      </c>
      <c r="CZ87" s="27">
        <v>0</v>
      </c>
      <c r="DA87" s="27">
        <v>0</v>
      </c>
      <c r="DB87" s="27">
        <v>0</v>
      </c>
      <c r="DC87" s="27">
        <v>0</v>
      </c>
      <c r="DD87" s="27">
        <v>0</v>
      </c>
      <c r="DE87" s="27">
        <v>0</v>
      </c>
      <c r="DF87" s="27">
        <v>0</v>
      </c>
      <c r="DG87" s="27">
        <v>0</v>
      </c>
      <c r="DH87" s="27">
        <v>0</v>
      </c>
      <c r="DI87" s="27">
        <v>0</v>
      </c>
      <c r="DJ87" s="27">
        <v>0</v>
      </c>
      <c r="DK87" s="27">
        <v>0</v>
      </c>
      <c r="DL87" s="27">
        <v>0</v>
      </c>
      <c r="DM87" s="27">
        <v>0</v>
      </c>
      <c r="DN87" s="27">
        <v>0</v>
      </c>
      <c r="DO87" s="27">
        <v>0</v>
      </c>
      <c r="DP87" s="27">
        <v>0</v>
      </c>
      <c r="DQ87" s="27">
        <v>0</v>
      </c>
      <c r="DR87" s="27">
        <v>0</v>
      </c>
      <c r="DS87" s="27">
        <v>0</v>
      </c>
      <c r="DT87" s="27">
        <v>0</v>
      </c>
      <c r="DU87" s="27">
        <v>0</v>
      </c>
      <c r="DV87" s="27">
        <v>0</v>
      </c>
      <c r="DW87" s="27">
        <v>0</v>
      </c>
      <c r="DX87" s="27">
        <v>0</v>
      </c>
      <c r="DY87" s="27">
        <v>0</v>
      </c>
      <c r="DZ87" s="27">
        <v>0</v>
      </c>
      <c r="EA87" s="27">
        <v>0</v>
      </c>
      <c r="EB87" s="27">
        <v>0</v>
      </c>
      <c r="EC87" s="27">
        <v>0</v>
      </c>
      <c r="ED87" s="27">
        <v>0</v>
      </c>
      <c r="EE87" s="27">
        <v>0</v>
      </c>
      <c r="EF87" s="27">
        <v>0</v>
      </c>
      <c r="EG87" s="27">
        <v>0</v>
      </c>
      <c r="EH87" s="27">
        <v>0</v>
      </c>
    </row>
    <row r="88" spans="1:138" x14ac:dyDescent="0.2">
      <c r="B88" s="40"/>
      <c r="C88" s="40"/>
      <c r="D88" s="40"/>
      <c r="E88" s="40"/>
      <c r="F88" s="42"/>
      <c r="G88" s="41"/>
      <c r="H88" s="40"/>
      <c r="I88" s="40"/>
      <c r="J88" s="42"/>
      <c r="K88" s="40"/>
      <c r="L88" s="40"/>
      <c r="M88" s="41"/>
      <c r="N88" s="40"/>
      <c r="O88" s="40"/>
      <c r="P88" s="40"/>
      <c r="Q88" s="40"/>
      <c r="R88" s="40"/>
      <c r="S88" s="40"/>
      <c r="T88" s="40"/>
      <c r="U88" s="41"/>
      <c r="V88" s="41"/>
      <c r="W88" s="41"/>
      <c r="X88" s="41"/>
      <c r="Y88" s="40"/>
      <c r="Z88" s="42"/>
      <c r="AA88" s="40"/>
      <c r="AB88" s="42"/>
      <c r="AC88" s="40"/>
      <c r="AD88" s="41"/>
      <c r="AE88" s="40"/>
      <c r="CA88" s="4">
        <v>8</v>
      </c>
      <c r="CB88" s="27" t="str">
        <f t="shared" ref="CB88:CD92" si="9">IF($CB$78=1,CM88,IF($CB$78=2,CP88,IF($CB$78=3,CS88,IF($CB$78=4,CV88,IF($CB$78=5,CY88,IF($CB$78=6,DB88,""))))))</f>
        <v/>
      </c>
      <c r="CC88" s="27" t="str">
        <f t="shared" si="9"/>
        <v/>
      </c>
      <c r="CD88" s="27" t="str">
        <f t="shared" si="9"/>
        <v/>
      </c>
      <c r="CE88" s="27" t="str">
        <f t="shared" si="7"/>
        <v/>
      </c>
      <c r="CF88" s="27" t="str">
        <f t="shared" si="7"/>
        <v/>
      </c>
      <c r="CG88" s="27" t="str">
        <f t="shared" si="7"/>
        <v/>
      </c>
      <c r="CH88" s="27" t="str">
        <f t="shared" si="8"/>
        <v/>
      </c>
      <c r="CI88" s="27" t="str">
        <f t="shared" si="8"/>
        <v/>
      </c>
      <c r="CJ88" s="27" t="str">
        <f t="shared" si="8"/>
        <v/>
      </c>
      <c r="CL88" s="27"/>
      <c r="CM88" s="27">
        <v>0</v>
      </c>
      <c r="CN88" s="27">
        <v>0</v>
      </c>
      <c r="CO88" s="27">
        <v>0</v>
      </c>
      <c r="CP88" s="27">
        <v>0</v>
      </c>
      <c r="CQ88" s="27">
        <v>0</v>
      </c>
      <c r="CR88" s="27">
        <v>0</v>
      </c>
      <c r="CS88" s="27">
        <v>0</v>
      </c>
      <c r="CT88" s="27">
        <v>0</v>
      </c>
      <c r="CU88" s="27">
        <v>0</v>
      </c>
      <c r="CV88" s="27">
        <v>0</v>
      </c>
      <c r="CW88" s="27">
        <v>0</v>
      </c>
      <c r="CX88" s="27">
        <v>0</v>
      </c>
      <c r="CY88" s="27">
        <v>0</v>
      </c>
      <c r="CZ88" s="27">
        <v>0</v>
      </c>
      <c r="DA88" s="27">
        <v>0</v>
      </c>
      <c r="DB88" s="27">
        <v>0</v>
      </c>
      <c r="DC88" s="27">
        <v>0</v>
      </c>
      <c r="DD88" s="27">
        <v>0</v>
      </c>
      <c r="DE88" s="27">
        <v>0</v>
      </c>
      <c r="DF88" s="27">
        <v>0</v>
      </c>
      <c r="DG88" s="27">
        <v>0</v>
      </c>
      <c r="DH88" s="27">
        <v>0</v>
      </c>
      <c r="DI88" s="27">
        <v>0</v>
      </c>
      <c r="DJ88" s="27">
        <v>0</v>
      </c>
      <c r="DK88" s="27">
        <v>0</v>
      </c>
      <c r="DL88" s="27">
        <v>0</v>
      </c>
      <c r="DM88" s="27">
        <v>0</v>
      </c>
      <c r="DN88" s="27">
        <v>0</v>
      </c>
      <c r="DO88" s="27">
        <v>0</v>
      </c>
      <c r="DP88" s="27">
        <v>0</v>
      </c>
      <c r="DQ88" s="27">
        <v>0</v>
      </c>
      <c r="DR88" s="27">
        <v>0</v>
      </c>
      <c r="DS88" s="27">
        <v>0</v>
      </c>
      <c r="DT88" s="27">
        <v>0</v>
      </c>
      <c r="DU88" s="27">
        <v>0</v>
      </c>
      <c r="DV88" s="27">
        <v>0</v>
      </c>
      <c r="DW88" s="27">
        <v>0</v>
      </c>
      <c r="DX88" s="27">
        <v>0</v>
      </c>
      <c r="DY88" s="27">
        <v>0</v>
      </c>
      <c r="DZ88" s="27">
        <v>0</v>
      </c>
      <c r="EA88" s="27">
        <v>0</v>
      </c>
      <c r="EB88" s="27">
        <v>0</v>
      </c>
      <c r="EC88" s="27">
        <v>0</v>
      </c>
      <c r="ED88" s="27">
        <v>0</v>
      </c>
      <c r="EE88" s="27">
        <v>0</v>
      </c>
      <c r="EF88" s="27">
        <v>0</v>
      </c>
      <c r="EG88" s="27">
        <v>0</v>
      </c>
      <c r="EH88" s="27">
        <v>0</v>
      </c>
    </row>
    <row r="89" spans="1:138" x14ac:dyDescent="0.2">
      <c r="B89" s="181"/>
      <c r="C89" s="181"/>
      <c r="D89" s="40"/>
      <c r="E89" s="40"/>
      <c r="F89" s="42"/>
      <c r="G89" s="41"/>
      <c r="H89" s="40"/>
      <c r="I89" s="40"/>
      <c r="J89" s="42"/>
      <c r="K89" s="40"/>
      <c r="L89" s="40"/>
      <c r="M89" s="181"/>
      <c r="N89" s="181"/>
      <c r="O89" s="181"/>
      <c r="P89" s="40"/>
      <c r="Q89" s="40"/>
      <c r="R89" s="40"/>
      <c r="S89" s="40"/>
      <c r="T89" s="40"/>
      <c r="U89" s="181"/>
      <c r="V89" s="181"/>
      <c r="W89" s="181"/>
      <c r="X89" s="41"/>
      <c r="Y89" s="40"/>
      <c r="Z89" s="42"/>
      <c r="AA89" s="40"/>
      <c r="AB89" s="42"/>
      <c r="AC89" s="40"/>
      <c r="AD89" s="181"/>
      <c r="AE89" s="181"/>
      <c r="CA89" s="4">
        <v>9</v>
      </c>
      <c r="CB89" s="27" t="str">
        <f t="shared" si="9"/>
        <v/>
      </c>
      <c r="CC89" s="27" t="str">
        <f t="shared" si="9"/>
        <v/>
      </c>
      <c r="CD89" s="27" t="str">
        <f t="shared" si="9"/>
        <v/>
      </c>
      <c r="CE89" s="27" t="str">
        <f t="shared" si="7"/>
        <v/>
      </c>
      <c r="CF89" s="27" t="str">
        <f t="shared" si="7"/>
        <v/>
      </c>
      <c r="CG89" s="27" t="str">
        <f t="shared" si="7"/>
        <v/>
      </c>
      <c r="CH89" s="27" t="str">
        <f t="shared" si="8"/>
        <v/>
      </c>
      <c r="CI89" s="27" t="str">
        <f t="shared" si="8"/>
        <v/>
      </c>
      <c r="CJ89" s="27" t="str">
        <f t="shared" si="8"/>
        <v/>
      </c>
      <c r="CL89" s="27"/>
      <c r="CM89" s="27">
        <v>0</v>
      </c>
      <c r="CN89" s="27">
        <v>0</v>
      </c>
      <c r="CO89" s="27">
        <v>0</v>
      </c>
      <c r="CP89" s="27">
        <v>0</v>
      </c>
      <c r="CQ89" s="27">
        <v>0</v>
      </c>
      <c r="CR89" s="27">
        <v>0</v>
      </c>
      <c r="CS89" s="27">
        <v>0</v>
      </c>
      <c r="CT89" s="27">
        <v>0</v>
      </c>
      <c r="CU89" s="27">
        <v>0</v>
      </c>
      <c r="CV89" s="27">
        <v>0</v>
      </c>
      <c r="CW89" s="27">
        <v>0</v>
      </c>
      <c r="CX89" s="27">
        <v>0</v>
      </c>
      <c r="CY89" s="27">
        <v>0</v>
      </c>
      <c r="CZ89" s="27">
        <v>0</v>
      </c>
      <c r="DA89" s="27">
        <v>0</v>
      </c>
      <c r="DB89" s="27">
        <v>0</v>
      </c>
      <c r="DC89" s="27">
        <v>0</v>
      </c>
      <c r="DD89" s="27">
        <v>0</v>
      </c>
      <c r="DE89" s="27">
        <v>0</v>
      </c>
      <c r="DF89" s="27">
        <v>0</v>
      </c>
      <c r="DG89" s="27">
        <v>0</v>
      </c>
      <c r="DH89" s="27">
        <v>0</v>
      </c>
      <c r="DI89" s="27">
        <v>0</v>
      </c>
      <c r="DJ89" s="27">
        <v>0</v>
      </c>
      <c r="DK89" s="27">
        <v>0</v>
      </c>
      <c r="DL89" s="27">
        <v>0</v>
      </c>
      <c r="DM89" s="27">
        <v>0</v>
      </c>
      <c r="DN89" s="27">
        <v>0</v>
      </c>
      <c r="DO89" s="27">
        <v>0</v>
      </c>
      <c r="DP89" s="27">
        <v>0</v>
      </c>
      <c r="DQ89" s="27">
        <v>0</v>
      </c>
      <c r="DR89" s="27">
        <v>0</v>
      </c>
      <c r="DS89" s="27">
        <v>0</v>
      </c>
      <c r="DT89" s="27">
        <v>0</v>
      </c>
      <c r="DU89" s="27">
        <v>0</v>
      </c>
      <c r="DV89" s="27">
        <v>0</v>
      </c>
      <c r="DW89" s="27">
        <v>0</v>
      </c>
      <c r="DX89" s="27">
        <v>0</v>
      </c>
      <c r="DY89" s="27">
        <v>0</v>
      </c>
      <c r="DZ89" s="27">
        <v>0</v>
      </c>
      <c r="EA89" s="27">
        <v>0</v>
      </c>
      <c r="EB89" s="27">
        <v>0</v>
      </c>
      <c r="EC89" s="27">
        <v>0</v>
      </c>
      <c r="ED89" s="27">
        <v>0</v>
      </c>
      <c r="EE89" s="27">
        <v>0</v>
      </c>
      <c r="EF89" s="27">
        <v>0</v>
      </c>
      <c r="EG89" s="27">
        <v>0</v>
      </c>
      <c r="EH89" s="27">
        <v>0</v>
      </c>
    </row>
    <row r="90" spans="1:138" x14ac:dyDescent="0.2">
      <c r="B90" s="181"/>
      <c r="C90" s="181"/>
      <c r="D90" s="40"/>
      <c r="E90" s="40"/>
      <c r="F90" s="42"/>
      <c r="G90" s="41"/>
      <c r="H90" s="40"/>
      <c r="I90" s="40"/>
      <c r="J90" s="42"/>
      <c r="K90" s="40"/>
      <c r="L90" s="40"/>
      <c r="M90" s="181"/>
      <c r="N90" s="181"/>
      <c r="O90" s="181"/>
      <c r="P90" s="41"/>
      <c r="Q90" s="40"/>
      <c r="R90" s="41"/>
      <c r="S90" s="40"/>
      <c r="T90" s="41"/>
      <c r="U90" s="181"/>
      <c r="V90" s="181"/>
      <c r="W90" s="181"/>
      <c r="X90" s="41"/>
      <c r="Y90" s="40"/>
      <c r="Z90" s="42"/>
      <c r="AA90" s="40"/>
      <c r="AB90" s="42"/>
      <c r="AC90" s="40"/>
      <c r="AD90" s="181"/>
      <c r="AE90" s="181"/>
      <c r="AG90" s="4"/>
      <c r="CA90" s="4">
        <v>10</v>
      </c>
      <c r="CB90" s="27" t="str">
        <f t="shared" si="9"/>
        <v/>
      </c>
      <c r="CC90" s="27" t="str">
        <f t="shared" si="9"/>
        <v/>
      </c>
      <c r="CD90" s="27" t="str">
        <f t="shared" si="9"/>
        <v/>
      </c>
      <c r="CE90" s="27" t="str">
        <f t="shared" si="7"/>
        <v/>
      </c>
      <c r="CF90" s="27" t="str">
        <f t="shared" si="7"/>
        <v/>
      </c>
      <c r="CG90" s="27" t="str">
        <f t="shared" si="7"/>
        <v/>
      </c>
      <c r="CH90" s="27" t="str">
        <f t="shared" si="8"/>
        <v/>
      </c>
      <c r="CI90" s="27" t="str">
        <f t="shared" si="8"/>
        <v/>
      </c>
      <c r="CJ90" s="27" t="str">
        <f t="shared" si="8"/>
        <v/>
      </c>
      <c r="CL90" s="27"/>
      <c r="CM90" s="27">
        <v>0</v>
      </c>
      <c r="CN90" s="27">
        <v>0</v>
      </c>
      <c r="CO90" s="27">
        <v>0</v>
      </c>
      <c r="CP90" s="27">
        <v>0</v>
      </c>
      <c r="CQ90" s="27">
        <v>0</v>
      </c>
      <c r="CR90" s="27">
        <v>0</v>
      </c>
      <c r="CS90" s="27">
        <v>0</v>
      </c>
      <c r="CT90" s="27">
        <v>0</v>
      </c>
      <c r="CU90" s="27">
        <v>0</v>
      </c>
      <c r="CV90" s="27">
        <v>0</v>
      </c>
      <c r="CW90" s="27">
        <v>0</v>
      </c>
      <c r="CX90" s="27">
        <v>0</v>
      </c>
      <c r="CY90" s="27">
        <v>0</v>
      </c>
      <c r="CZ90" s="27">
        <v>0</v>
      </c>
      <c r="DA90" s="27">
        <v>0</v>
      </c>
      <c r="DB90" s="27">
        <v>0</v>
      </c>
      <c r="DC90" s="27">
        <v>0</v>
      </c>
      <c r="DD90" s="27">
        <v>0</v>
      </c>
      <c r="DE90" s="27">
        <v>0</v>
      </c>
      <c r="DF90" s="27">
        <v>0</v>
      </c>
      <c r="DG90" s="27">
        <v>0</v>
      </c>
      <c r="DH90" s="27">
        <v>0</v>
      </c>
      <c r="DI90" s="27">
        <v>0</v>
      </c>
      <c r="DJ90" s="27">
        <v>0</v>
      </c>
      <c r="DK90" s="27">
        <v>0</v>
      </c>
      <c r="DL90" s="27">
        <v>0</v>
      </c>
      <c r="DM90" s="27">
        <v>0</v>
      </c>
      <c r="DN90" s="27">
        <v>0</v>
      </c>
      <c r="DO90" s="27">
        <v>0</v>
      </c>
      <c r="DP90" s="27">
        <v>0</v>
      </c>
      <c r="DQ90" s="27">
        <v>0</v>
      </c>
      <c r="DR90" s="27">
        <v>0</v>
      </c>
      <c r="DS90" s="27">
        <v>0</v>
      </c>
      <c r="DT90" s="27">
        <v>0</v>
      </c>
      <c r="DU90" s="27">
        <v>0</v>
      </c>
      <c r="DV90" s="27">
        <v>0</v>
      </c>
      <c r="DW90" s="27">
        <v>0</v>
      </c>
      <c r="DX90" s="27">
        <v>0</v>
      </c>
      <c r="DY90" s="27">
        <v>0</v>
      </c>
      <c r="DZ90" s="27">
        <v>0</v>
      </c>
      <c r="EA90" s="27">
        <v>0</v>
      </c>
      <c r="EB90" s="27">
        <v>0</v>
      </c>
      <c r="EC90" s="27">
        <v>0</v>
      </c>
      <c r="ED90" s="27">
        <v>0</v>
      </c>
      <c r="EE90" s="27">
        <v>0</v>
      </c>
      <c r="EF90" s="27">
        <v>0</v>
      </c>
      <c r="EG90" s="27">
        <v>0</v>
      </c>
      <c r="EH90" s="27">
        <v>0</v>
      </c>
    </row>
    <row r="91" spans="1:138" x14ac:dyDescent="0.2">
      <c r="B91" s="40"/>
      <c r="C91" s="40"/>
      <c r="D91" s="40"/>
      <c r="E91" s="40"/>
      <c r="F91" s="42"/>
      <c r="G91" s="41"/>
      <c r="H91" s="40"/>
      <c r="I91" s="40"/>
      <c r="J91" s="42"/>
      <c r="K91" s="40"/>
      <c r="L91" s="40"/>
      <c r="M91" s="41"/>
      <c r="N91" s="40"/>
      <c r="O91" s="40"/>
      <c r="P91" s="40"/>
      <c r="Q91" s="40"/>
      <c r="R91" s="40"/>
      <c r="S91" s="40"/>
      <c r="T91" s="40"/>
      <c r="U91" s="41"/>
      <c r="V91" s="41"/>
      <c r="W91" s="41"/>
      <c r="X91" s="41"/>
      <c r="Y91" s="40"/>
      <c r="Z91" s="42"/>
      <c r="AA91" s="40"/>
      <c r="AB91" s="42"/>
      <c r="AC91" s="40"/>
      <c r="AD91" s="41"/>
      <c r="AE91" s="40"/>
      <c r="CA91" s="4">
        <v>11</v>
      </c>
      <c r="CB91" s="27" t="str">
        <f t="shared" si="9"/>
        <v/>
      </c>
      <c r="CC91" s="27" t="str">
        <f t="shared" si="9"/>
        <v/>
      </c>
      <c r="CD91" s="27" t="str">
        <f t="shared" si="9"/>
        <v/>
      </c>
      <c r="CE91" s="27" t="str">
        <f t="shared" si="7"/>
        <v/>
      </c>
      <c r="CF91" s="27" t="str">
        <f t="shared" si="7"/>
        <v/>
      </c>
      <c r="CG91" s="27" t="str">
        <f t="shared" si="7"/>
        <v/>
      </c>
      <c r="CH91" s="27" t="str">
        <f t="shared" si="8"/>
        <v/>
      </c>
      <c r="CI91" s="27" t="str">
        <f t="shared" si="8"/>
        <v/>
      </c>
      <c r="CJ91" s="27" t="str">
        <f t="shared" si="8"/>
        <v/>
      </c>
      <c r="CL91" s="27"/>
      <c r="CM91" s="27">
        <v>0</v>
      </c>
      <c r="CN91" s="27">
        <v>0</v>
      </c>
      <c r="CO91" s="27">
        <v>0</v>
      </c>
      <c r="CP91" s="27">
        <v>0</v>
      </c>
      <c r="CQ91" s="27">
        <v>0</v>
      </c>
      <c r="CR91" s="27">
        <v>0</v>
      </c>
      <c r="CS91" s="27">
        <v>0</v>
      </c>
      <c r="CT91" s="27">
        <v>0</v>
      </c>
      <c r="CU91" s="27">
        <v>0</v>
      </c>
      <c r="CV91" s="27">
        <v>0</v>
      </c>
      <c r="CW91" s="27">
        <v>0</v>
      </c>
      <c r="CX91" s="27">
        <v>0</v>
      </c>
      <c r="CY91" s="27">
        <v>0</v>
      </c>
      <c r="CZ91" s="27">
        <v>0</v>
      </c>
      <c r="DA91" s="27">
        <v>0</v>
      </c>
      <c r="DB91" s="27">
        <v>0</v>
      </c>
      <c r="DC91" s="27">
        <v>0</v>
      </c>
      <c r="DD91" s="27">
        <v>0</v>
      </c>
      <c r="DE91" s="27">
        <v>0</v>
      </c>
      <c r="DF91" s="27">
        <v>0</v>
      </c>
      <c r="DG91" s="27">
        <v>0</v>
      </c>
      <c r="DH91" s="27">
        <v>0</v>
      </c>
      <c r="DI91" s="27">
        <v>0</v>
      </c>
      <c r="DJ91" s="27">
        <v>0</v>
      </c>
      <c r="DK91" s="27">
        <v>0</v>
      </c>
      <c r="DL91" s="27">
        <v>0</v>
      </c>
      <c r="DM91" s="27">
        <v>0</v>
      </c>
      <c r="DN91" s="27">
        <v>0</v>
      </c>
      <c r="DO91" s="27">
        <v>0</v>
      </c>
      <c r="DP91" s="27">
        <v>0</v>
      </c>
      <c r="DQ91" s="27">
        <v>0</v>
      </c>
      <c r="DR91" s="27">
        <v>0</v>
      </c>
      <c r="DS91" s="27">
        <v>0</v>
      </c>
      <c r="DT91" s="27">
        <v>0</v>
      </c>
      <c r="DU91" s="27">
        <v>0</v>
      </c>
      <c r="DV91" s="27">
        <v>0</v>
      </c>
      <c r="DW91" s="27">
        <v>0</v>
      </c>
      <c r="DX91" s="27">
        <v>0</v>
      </c>
      <c r="DY91" s="27">
        <v>0</v>
      </c>
      <c r="DZ91" s="27">
        <v>0</v>
      </c>
      <c r="EA91" s="27">
        <v>0</v>
      </c>
      <c r="EB91" s="27">
        <v>0</v>
      </c>
      <c r="EC91" s="27">
        <v>0</v>
      </c>
      <c r="ED91" s="27">
        <v>0</v>
      </c>
      <c r="EE91" s="27">
        <v>0</v>
      </c>
      <c r="EF91" s="27">
        <v>0</v>
      </c>
      <c r="EG91" s="27">
        <v>0</v>
      </c>
      <c r="EH91" s="27">
        <v>0</v>
      </c>
    </row>
    <row r="92" spans="1:138" x14ac:dyDescent="0.2">
      <c r="B92" s="181"/>
      <c r="C92" s="181"/>
      <c r="D92" s="181"/>
      <c r="E92" s="181"/>
      <c r="F92" s="181"/>
      <c r="G92" s="40"/>
      <c r="H92" s="41"/>
      <c r="I92" s="40"/>
      <c r="J92" s="181"/>
      <c r="K92" s="181"/>
      <c r="L92" s="181"/>
      <c r="M92" s="181"/>
      <c r="N92" s="181"/>
      <c r="O92" s="181"/>
      <c r="P92" s="41"/>
      <c r="Q92" s="40"/>
      <c r="R92" s="41"/>
      <c r="S92" s="40"/>
      <c r="T92" s="40"/>
      <c r="U92" s="181"/>
      <c r="V92" s="181"/>
      <c r="W92" s="181"/>
      <c r="X92" s="181"/>
      <c r="Y92" s="181"/>
      <c r="Z92" s="181"/>
      <c r="AA92" s="40"/>
      <c r="AB92" s="181"/>
      <c r="AC92" s="181"/>
      <c r="AD92" s="181"/>
      <c r="AE92" s="181"/>
      <c r="AF92" s="39"/>
      <c r="AG92" s="39"/>
      <c r="CA92" s="4">
        <v>12</v>
      </c>
      <c r="CB92" s="27" t="str">
        <f t="shared" si="9"/>
        <v/>
      </c>
      <c r="CC92" s="27" t="str">
        <f t="shared" si="9"/>
        <v/>
      </c>
      <c r="CD92" s="27" t="str">
        <f t="shared" si="9"/>
        <v/>
      </c>
      <c r="CE92" s="27" t="str">
        <f t="shared" si="7"/>
        <v/>
      </c>
      <c r="CF92" s="27" t="str">
        <f t="shared" si="7"/>
        <v/>
      </c>
      <c r="CG92" s="27" t="str">
        <f t="shared" si="7"/>
        <v/>
      </c>
      <c r="CL92" s="27"/>
      <c r="CM92" s="27">
        <v>0</v>
      </c>
      <c r="CN92" s="27">
        <v>0</v>
      </c>
      <c r="CO92" s="27">
        <v>0</v>
      </c>
      <c r="CP92" s="27">
        <v>0</v>
      </c>
      <c r="CQ92" s="27">
        <v>0</v>
      </c>
      <c r="CR92" s="27">
        <v>0</v>
      </c>
      <c r="CS92" s="27">
        <v>0</v>
      </c>
      <c r="CT92" s="27">
        <v>0</v>
      </c>
      <c r="CU92" s="27">
        <v>0</v>
      </c>
      <c r="CV92" s="27">
        <v>0</v>
      </c>
      <c r="CW92" s="27">
        <v>0</v>
      </c>
      <c r="CX92" s="27">
        <v>0</v>
      </c>
      <c r="CY92" s="27">
        <v>0</v>
      </c>
      <c r="CZ92" s="27">
        <v>0</v>
      </c>
      <c r="DA92" s="27">
        <v>0</v>
      </c>
      <c r="DB92" s="27">
        <v>0</v>
      </c>
      <c r="DC92" s="27">
        <v>0</v>
      </c>
      <c r="DD92" s="27">
        <v>0</v>
      </c>
      <c r="DE92" s="27">
        <v>0</v>
      </c>
      <c r="DF92" s="27">
        <v>0</v>
      </c>
      <c r="DG92" s="27">
        <v>0</v>
      </c>
      <c r="DH92" s="27">
        <v>0</v>
      </c>
      <c r="DI92" s="27">
        <v>0</v>
      </c>
      <c r="DJ92" s="27">
        <v>0</v>
      </c>
      <c r="DK92" s="27">
        <v>0</v>
      </c>
      <c r="DL92" s="27">
        <v>0</v>
      </c>
      <c r="DM92" s="27">
        <v>0</v>
      </c>
      <c r="DN92" s="27">
        <v>0</v>
      </c>
      <c r="DO92" s="27">
        <v>0</v>
      </c>
      <c r="DP92" s="27">
        <v>0</v>
      </c>
      <c r="DQ92" s="27">
        <v>0</v>
      </c>
      <c r="DR92" s="27">
        <v>0</v>
      </c>
      <c r="DS92" s="27">
        <v>0</v>
      </c>
      <c r="DT92" s="27">
        <v>0</v>
      </c>
      <c r="DU92" s="27">
        <v>0</v>
      </c>
      <c r="DV92" s="27">
        <v>0</v>
      </c>
      <c r="DW92" s="27">
        <v>0</v>
      </c>
      <c r="DX92" s="27">
        <v>0</v>
      </c>
      <c r="DY92" s="27">
        <v>0</v>
      </c>
      <c r="DZ92" s="27">
        <v>0</v>
      </c>
      <c r="EA92" s="27">
        <v>0</v>
      </c>
      <c r="EB92" s="27">
        <v>0</v>
      </c>
      <c r="EC92" s="27">
        <v>0</v>
      </c>
      <c r="ED92" s="27">
        <v>0</v>
      </c>
      <c r="EE92" s="27">
        <v>0</v>
      </c>
      <c r="EF92" s="27">
        <v>0</v>
      </c>
      <c r="EG92" s="27">
        <v>0</v>
      </c>
      <c r="EH92" s="27">
        <v>0</v>
      </c>
    </row>
    <row r="93" spans="1:138" x14ac:dyDescent="0.2">
      <c r="B93" s="181"/>
      <c r="C93" s="181"/>
      <c r="D93" s="181"/>
      <c r="E93" s="181"/>
      <c r="F93" s="181"/>
      <c r="G93" s="40"/>
      <c r="H93" s="41"/>
      <c r="I93" s="40"/>
      <c r="J93" s="181"/>
      <c r="K93" s="181"/>
      <c r="L93" s="181"/>
      <c r="M93" s="181"/>
      <c r="N93" s="181"/>
      <c r="O93" s="181"/>
      <c r="P93" s="41"/>
      <c r="Q93" s="40"/>
      <c r="R93" s="40"/>
      <c r="S93" s="40"/>
      <c r="T93" s="40"/>
      <c r="U93" s="181"/>
      <c r="V93" s="181"/>
      <c r="W93" s="181"/>
      <c r="X93" s="181"/>
      <c r="Y93" s="181"/>
      <c r="Z93" s="181"/>
      <c r="AA93" s="40"/>
      <c r="AB93" s="181"/>
      <c r="AC93" s="181"/>
      <c r="AD93" s="181"/>
      <c r="AE93" s="181"/>
      <c r="AF93" s="39"/>
      <c r="AG93" s="39"/>
    </row>
    <row r="94" spans="1:138" x14ac:dyDescent="0.2">
      <c r="CA94" s="4" t="s">
        <v>104</v>
      </c>
      <c r="CB94" s="27" t="s">
        <v>105</v>
      </c>
      <c r="CC94" s="27"/>
      <c r="CD94" s="27"/>
      <c r="CE94" s="27" t="s">
        <v>105</v>
      </c>
      <c r="CF94" s="27"/>
      <c r="CG94" s="27"/>
      <c r="CH94" s="27" t="s">
        <v>105</v>
      </c>
      <c r="CI94" s="27"/>
      <c r="CJ94" s="27"/>
    </row>
    <row r="95" spans="1:138" x14ac:dyDescent="0.2">
      <c r="CA95" s="4" t="s">
        <v>106</v>
      </c>
      <c r="CB95" s="27" t="s">
        <v>105</v>
      </c>
      <c r="CC95" s="27"/>
      <c r="CD95" s="27"/>
      <c r="CE95" s="27" t="s">
        <v>105</v>
      </c>
      <c r="CF95" s="27"/>
      <c r="CG95" s="27"/>
      <c r="CH95" s="27" t="s">
        <v>105</v>
      </c>
      <c r="CI95" s="27"/>
      <c r="CJ95" s="27"/>
    </row>
    <row r="96" spans="1:138" ht="7.5" customHeight="1" x14ac:dyDescent="0.2">
      <c r="CA96" s="4" t="s">
        <v>107</v>
      </c>
      <c r="CB96" s="27" t="s">
        <v>105</v>
      </c>
      <c r="CC96" s="27"/>
      <c r="CD96" s="27"/>
      <c r="CE96" s="27" t="s">
        <v>105</v>
      </c>
      <c r="CF96" s="27"/>
      <c r="CG96" s="27"/>
      <c r="CH96" s="27" t="s">
        <v>105</v>
      </c>
      <c r="CI96" s="27"/>
      <c r="CJ96" s="27"/>
    </row>
    <row r="97" spans="1:88" x14ac:dyDescent="0.2">
      <c r="CA97" s="4" t="s">
        <v>108</v>
      </c>
      <c r="CB97" s="27" t="s">
        <v>105</v>
      </c>
      <c r="CC97" s="27"/>
      <c r="CD97" s="27"/>
      <c r="CE97" s="27" t="s">
        <v>105</v>
      </c>
      <c r="CF97" s="27"/>
      <c r="CG97" s="27"/>
      <c r="CH97" s="27" t="s">
        <v>105</v>
      </c>
      <c r="CI97" s="27"/>
      <c r="CJ97" s="27"/>
    </row>
    <row r="98" spans="1:88" x14ac:dyDescent="0.2">
      <c r="CA98" s="4" t="s">
        <v>109</v>
      </c>
      <c r="CB98" s="27" t="s">
        <v>105</v>
      </c>
      <c r="CC98" s="27"/>
      <c r="CD98" s="27"/>
      <c r="CE98" s="27" t="s">
        <v>105</v>
      </c>
      <c r="CF98" s="27"/>
      <c r="CG98" s="27"/>
      <c r="CH98" s="27" t="s">
        <v>105</v>
      </c>
      <c r="CI98" s="27"/>
      <c r="CJ98" s="27"/>
    </row>
    <row r="99" spans="1:88" x14ac:dyDescent="0.2">
      <c r="CA99" s="4" t="s">
        <v>110</v>
      </c>
      <c r="CB99" s="27" t="s">
        <v>105</v>
      </c>
      <c r="CC99" s="27"/>
      <c r="CD99" s="27"/>
      <c r="CE99" s="27" t="s">
        <v>105</v>
      </c>
      <c r="CF99" s="27"/>
      <c r="CG99" s="27"/>
      <c r="CH99" s="27" t="s">
        <v>105</v>
      </c>
      <c r="CI99" s="27"/>
      <c r="CJ99" s="27"/>
    </row>
    <row r="103" spans="1:88" x14ac:dyDescent="0.2">
      <c r="A103" s="4"/>
      <c r="B103" s="4"/>
      <c r="C103" s="4"/>
      <c r="D103" s="4"/>
      <c r="E103" s="4"/>
      <c r="F103" s="4"/>
      <c r="G103" s="4"/>
      <c r="AG103" s="4"/>
      <c r="AH103" s="4"/>
    </row>
    <row r="104" spans="1:88" x14ac:dyDescent="0.2">
      <c r="A104" s="4"/>
      <c r="B104" s="4"/>
      <c r="C104" s="4"/>
      <c r="D104" s="4"/>
      <c r="E104" s="4"/>
      <c r="F104" s="4"/>
      <c r="G104" s="4"/>
      <c r="AG104" s="4"/>
      <c r="AH104" s="4"/>
    </row>
    <row r="105" spans="1:88" x14ac:dyDescent="0.2">
      <c r="A105" s="4"/>
      <c r="B105" s="4"/>
      <c r="C105" s="4"/>
      <c r="D105" s="4"/>
      <c r="E105" s="4"/>
      <c r="F105" s="4"/>
      <c r="G105" s="4"/>
      <c r="AG105" s="4"/>
      <c r="AH105" s="4"/>
    </row>
    <row r="106" spans="1:88" x14ac:dyDescent="0.2">
      <c r="A106" s="4"/>
      <c r="B106" s="4"/>
      <c r="C106" s="4"/>
      <c r="D106" s="4"/>
      <c r="E106" s="4"/>
      <c r="F106" s="4"/>
      <c r="G106" s="4"/>
      <c r="AG106" s="4"/>
      <c r="AH106" s="4"/>
    </row>
    <row r="107" spans="1:88" x14ac:dyDescent="0.2">
      <c r="A107" s="4"/>
      <c r="B107" s="4"/>
      <c r="C107" s="4"/>
      <c r="D107" s="4"/>
      <c r="E107" s="4"/>
      <c r="F107" s="4"/>
      <c r="G107" s="4"/>
      <c r="AG107" s="4"/>
      <c r="AH107" s="4"/>
    </row>
    <row r="108" spans="1:88" x14ac:dyDescent="0.2">
      <c r="A108" s="4"/>
      <c r="B108" s="4"/>
      <c r="C108" s="4"/>
      <c r="D108" s="4"/>
      <c r="E108" s="4"/>
      <c r="F108" s="4"/>
      <c r="G108" s="4"/>
      <c r="AG108" s="4"/>
      <c r="AH108" s="4"/>
    </row>
  </sheetData>
  <mergeCells count="147">
    <mergeCell ref="AD89:AE90"/>
    <mergeCell ref="B92:F93"/>
    <mergeCell ref="J92:O93"/>
    <mergeCell ref="U92:Z93"/>
    <mergeCell ref="AB92:AE93"/>
    <mergeCell ref="F82:J83"/>
    <mergeCell ref="Y82:Y83"/>
    <mergeCell ref="Z82:AB83"/>
    <mergeCell ref="D84:K85"/>
    <mergeCell ref="Y84:AC85"/>
    <mergeCell ref="B89:C90"/>
    <mergeCell ref="M89:O90"/>
    <mergeCell ref="U89:W90"/>
    <mergeCell ref="AU33:AU38"/>
    <mergeCell ref="AV33:AV38"/>
    <mergeCell ref="AW33:AW38"/>
    <mergeCell ref="AX33:AX38"/>
    <mergeCell ref="AY33:AY38"/>
    <mergeCell ref="AC37:AC38"/>
    <mergeCell ref="AD37:AD38"/>
    <mergeCell ref="AE37:AE38"/>
    <mergeCell ref="AC33:AE36"/>
    <mergeCell ref="AF33:AF38"/>
    <mergeCell ref="AG33:AG38"/>
    <mergeCell ref="AH33:AH38"/>
    <mergeCell ref="AS33:AS38"/>
    <mergeCell ref="AT33:AT38"/>
    <mergeCell ref="BI27:BL30"/>
    <mergeCell ref="BN27:BQ30"/>
    <mergeCell ref="BV27:BY30"/>
    <mergeCell ref="AC31:AC32"/>
    <mergeCell ref="AD31:AD32"/>
    <mergeCell ref="AE31:AE32"/>
    <mergeCell ref="AU27:AU32"/>
    <mergeCell ref="AV27:AV32"/>
    <mergeCell ref="AW27:AW32"/>
    <mergeCell ref="AX27:AX32"/>
    <mergeCell ref="AY27:AY32"/>
    <mergeCell ref="BA27:BD30"/>
    <mergeCell ref="AC27:AE30"/>
    <mergeCell ref="AF27:AF32"/>
    <mergeCell ref="AG27:AG32"/>
    <mergeCell ref="AH27:AH32"/>
    <mergeCell ref="AS27:AS32"/>
    <mergeCell ref="AT27:AT32"/>
    <mergeCell ref="AG21:AG26"/>
    <mergeCell ref="AH21:AH26"/>
    <mergeCell ref="AS21:AS26"/>
    <mergeCell ref="AT21:AT26"/>
    <mergeCell ref="E33:E38"/>
    <mergeCell ref="U33:Y38"/>
    <mergeCell ref="Z33:Z38"/>
    <mergeCell ref="AA33:AA38"/>
    <mergeCell ref="AB33:AB38"/>
    <mergeCell ref="AS15:AS20"/>
    <mergeCell ref="AT15:AT20"/>
    <mergeCell ref="AU15:AU20"/>
    <mergeCell ref="AC21:AE24"/>
    <mergeCell ref="BS24:BT24"/>
    <mergeCell ref="BX24:BY25"/>
    <mergeCell ref="AC25:AC26"/>
    <mergeCell ref="AD25:AD26"/>
    <mergeCell ref="AE25:AE26"/>
    <mergeCell ref="BF25:BG25"/>
    <mergeCell ref="BS25:BT25"/>
    <mergeCell ref="BF26:BG26"/>
    <mergeCell ref="BS26:BT26"/>
    <mergeCell ref="AV21:AV26"/>
    <mergeCell ref="AW21:AW26"/>
    <mergeCell ref="AX21:AX26"/>
    <mergeCell ref="AY21:AY26"/>
    <mergeCell ref="BF21:BG21"/>
    <mergeCell ref="BS21:BT21"/>
    <mergeCell ref="BA24:BB25"/>
    <mergeCell ref="BF24:BG24"/>
    <mergeCell ref="BK24:BL25"/>
    <mergeCell ref="BN24:BO25"/>
    <mergeCell ref="AF21:AF26"/>
    <mergeCell ref="B33:D38"/>
    <mergeCell ref="BF13:BG14"/>
    <mergeCell ref="BS13:BT14"/>
    <mergeCell ref="AF11:AF14"/>
    <mergeCell ref="AG11:AG14"/>
    <mergeCell ref="AJ13:AJ14"/>
    <mergeCell ref="AK13:AK14"/>
    <mergeCell ref="AV15:AV20"/>
    <mergeCell ref="AW15:AW20"/>
    <mergeCell ref="B15:D20"/>
    <mergeCell ref="E15:E20"/>
    <mergeCell ref="F15:J20"/>
    <mergeCell ref="Z15:Z20"/>
    <mergeCell ref="AA15:AA20"/>
    <mergeCell ref="AB15:AB20"/>
    <mergeCell ref="AC15:AE18"/>
    <mergeCell ref="Z11:AB14"/>
    <mergeCell ref="AC11:AE14"/>
    <mergeCell ref="B21:D26"/>
    <mergeCell ref="E21:E26"/>
    <mergeCell ref="K21:O26"/>
    <mergeCell ref="Z21:Z26"/>
    <mergeCell ref="AA21:AA26"/>
    <mergeCell ref="AB21:AB26"/>
    <mergeCell ref="EN5:EQ9"/>
    <mergeCell ref="A6:B6"/>
    <mergeCell ref="C6:K6"/>
    <mergeCell ref="M6:O6"/>
    <mergeCell ref="P6:Y6"/>
    <mergeCell ref="AC5:AI5"/>
    <mergeCell ref="B27:D32"/>
    <mergeCell ref="E27:E32"/>
    <mergeCell ref="P27:T32"/>
    <mergeCell ref="Z27:Z32"/>
    <mergeCell ref="AA27:AA32"/>
    <mergeCell ref="AB27:AB32"/>
    <mergeCell ref="A15:A38"/>
    <mergeCell ref="AU21:AU26"/>
    <mergeCell ref="AC19:AC20"/>
    <mergeCell ref="AD19:AD20"/>
    <mergeCell ref="AE19:AE20"/>
    <mergeCell ref="AX15:AX20"/>
    <mergeCell ref="AY15:AY20"/>
    <mergeCell ref="BC15:BJ18"/>
    <mergeCell ref="BP15:BW18"/>
    <mergeCell ref="AF15:AF20"/>
    <mergeCell ref="AG15:AG20"/>
    <mergeCell ref="AH15:AH20"/>
    <mergeCell ref="A5:B5"/>
    <mergeCell ref="C5:K5"/>
    <mergeCell ref="M5:O5"/>
    <mergeCell ref="P5:Y5"/>
    <mergeCell ref="A11:A14"/>
    <mergeCell ref="B11:D14"/>
    <mergeCell ref="F11:J14"/>
    <mergeCell ref="K11:O14"/>
    <mergeCell ref="P11:T14"/>
    <mergeCell ref="U11:Y14"/>
    <mergeCell ref="AC2:AI2"/>
    <mergeCell ref="A3:B3"/>
    <mergeCell ref="C3:K3"/>
    <mergeCell ref="M3:O3"/>
    <mergeCell ref="P3:Y3"/>
    <mergeCell ref="AC3:AI3"/>
    <mergeCell ref="AC4:AI4"/>
    <mergeCell ref="A4:B4"/>
    <mergeCell ref="C4:L4"/>
    <mergeCell ref="M4:O4"/>
    <mergeCell ref="P4:Y4"/>
  </mergeCells>
  <phoneticPr fontId="3"/>
  <conditionalFormatting sqref="F24:F26 J24:J26 F30:F32 J30:K32 O30:O32 F36:F38 J36:K38 O36:P38 T36:T38 T46">
    <cfRule type="cellIs" dxfId="3" priority="1" stopIfTrue="1" operator="equal">
      <formula>0</formula>
    </cfRule>
  </conditionalFormatting>
  <conditionalFormatting sqref="F41:R41 F77:P77 R77">
    <cfRule type="cellIs" dxfId="2" priority="2" stopIfTrue="1" operator="greaterThan">
      <formula>0</formula>
    </cfRule>
  </conditionalFormatting>
  <conditionalFormatting sqref="AJ15 AJ21 AJ27 AJ33">
    <cfRule type="cellIs" dxfId="1" priority="4" stopIfTrue="1" operator="notEqual">
      <formula>3</formula>
    </cfRule>
  </conditionalFormatting>
  <conditionalFormatting sqref="AK15 AK21 AK27 AK33">
    <cfRule type="cellIs" dxfId="0" priority="3" stopIfTrue="1" operator="notEqual">
      <formula>0</formula>
    </cfRule>
  </conditionalFormatting>
  <pageMargins left="0.59055118110236227" right="0.19685039370078741" top="0.91" bottom="0.27559055118110237" header="0.31496062992125984" footer="0.23622047244094491"/>
  <pageSetup paperSize="9" scale="77" orientation="portrait" horizontalDpi="4294967293" r:id="rId1"/>
  <headerFooter alignWithMargins="0"/>
  <colBreaks count="1" manualBreakCount="1">
    <brk id="51" max="1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1コート</vt:lpstr>
      <vt:lpstr>'1コート'!Print_Area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zxc3842</dc:creator>
  <cp:lastModifiedBy>zxc3842</cp:lastModifiedBy>
  <cp:lastPrinted>2024-05-22T00:30:21Z</cp:lastPrinted>
  <dcterms:created xsi:type="dcterms:W3CDTF">2024-05-22T00:15:48Z</dcterms:created>
  <dcterms:modified xsi:type="dcterms:W3CDTF">2024-05-22T00:31:28Z</dcterms:modified>
</cp:coreProperties>
</file>