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4940" windowHeight="8400" tabRatio="762" firstSheet="1" activeTab="24"/>
  </bookViews>
  <sheets>
    <sheet name="表紙" sheetId="1" state="hidden" r:id="rId1"/>
    <sheet name="参加チーム一覧" sheetId="2" r:id="rId2"/>
    <sheet name="コート別一覧" sheetId="3" state="hidden" r:id="rId3"/>
    <sheet name="年齢平均 (男) (2)" sheetId="4" state="hidden" r:id="rId4"/>
    <sheet name="参加チーム一覧 (コート別)" sheetId="5" r:id="rId5"/>
    <sheet name="コート配置図 (2)" sheetId="6" r:id="rId6"/>
    <sheet name="2コート６" sheetId="7" r:id="rId7"/>
    <sheet name="4コート６" sheetId="8" r:id="rId8"/>
    <sheet name="1賞状" sheetId="9" state="hidden" r:id="rId9"/>
    <sheet name="3賞状" sheetId="10" state="hidden" r:id="rId10"/>
    <sheet name="5賞状" sheetId="11" state="hidden" r:id="rId11"/>
    <sheet name="6賞状" sheetId="12" state="hidden" r:id="rId12"/>
    <sheet name="L・ガ賞状" sheetId="13" state="hidden" r:id="rId13"/>
    <sheet name="L・E賞状" sheetId="14" state="hidden" r:id="rId14"/>
    <sheet name="競技・審判上の連絡事項" sheetId="15" state="hidden" r:id="rId15"/>
    <sheet name="コート配置図" sheetId="16" state="hidden" r:id="rId16"/>
    <sheet name="①記" sheetId="17" state="hidden" r:id="rId17"/>
    <sheet name="③記" sheetId="18" state="hidden" r:id="rId18"/>
    <sheet name="⑤記" sheetId="19" state="hidden" r:id="rId19"/>
    <sheet name="⑥記" sheetId="20" state="hidden" r:id="rId20"/>
    <sheet name="⑧記" sheetId="21" state="hidden" r:id="rId21"/>
    <sheet name="⓾記" sheetId="22" state="hidden" r:id="rId22"/>
    <sheet name="試合進行表" sheetId="23" state="hidden" r:id="rId23"/>
    <sheet name="7コート5" sheetId="24" r:id="rId24"/>
    <sheet name="9コート６" sheetId="25" r:id="rId25"/>
    <sheet name="結果集約" sheetId="26" r:id="rId26"/>
    <sheet name="2記入　6ﾁｰﾑ" sheetId="27" r:id="rId27"/>
    <sheet name="4記入　6ﾁｰﾑ" sheetId="28" r:id="rId28"/>
    <sheet name="7記入5ﾁｰﾑ　" sheetId="29" r:id="rId29"/>
    <sheet name="9記入　6ﾁｰﾑ" sheetId="30" r:id="rId30"/>
  </sheets>
  <definedNames>
    <definedName name="_xlnm.Print_Area" localSheetId="16">'①記'!$A$1:$AC$66</definedName>
    <definedName name="_xlnm.Print_Area" localSheetId="8">'1賞状'!$A$1:$M$58</definedName>
    <definedName name="_xlnm.Print_Area" localSheetId="6">'2コート６'!$A$1:$AQ$92</definedName>
    <definedName name="_xlnm.Print_Area" localSheetId="26">'2記入　6ﾁｰﾑ'!$A$1:$AC$66</definedName>
    <definedName name="_xlnm.Print_Area" localSheetId="17">'③記'!$A$1:$AC$66</definedName>
    <definedName name="_xlnm.Print_Area" localSheetId="9">'3賞状'!$A$1:$M$58</definedName>
    <definedName name="_xlnm.Print_Area" localSheetId="7">'4コート６'!$A$1:$AQ$92</definedName>
    <definedName name="_xlnm.Print_Area" localSheetId="27">'4記入　6ﾁｰﾑ'!$A$1:$AC$66</definedName>
    <definedName name="_xlnm.Print_Area" localSheetId="18">'⑤記'!$A$1:$AC$66</definedName>
    <definedName name="_xlnm.Print_Area" localSheetId="10">'5賞状'!$A$1:$M$58</definedName>
    <definedName name="_xlnm.Print_Area" localSheetId="19">'⑥記'!$A$1:$AC$66</definedName>
    <definedName name="_xlnm.Print_Area" localSheetId="11">'6賞状'!$A$1:$M$58</definedName>
    <definedName name="_xlnm.Print_Area" localSheetId="23">'7コート5'!$A$1:$AM$80</definedName>
    <definedName name="_xlnm.Print_Area" localSheetId="28">'7記入5ﾁｰﾑ　'!$A$1:$AC$66</definedName>
    <definedName name="_xlnm.Print_Area" localSheetId="20">'⑧記'!$A$1:$AC$44</definedName>
    <definedName name="_xlnm.Print_Area" localSheetId="24">'9コート６'!$A$1:$AQ$92</definedName>
    <definedName name="_xlnm.Print_Area" localSheetId="29">'9記入　6ﾁｰﾑ'!$A$1:$AC$66</definedName>
    <definedName name="_xlnm.Print_Area" localSheetId="21">'⓾記'!$A$1:$AC$44</definedName>
    <definedName name="_xlnm.Print_Area" localSheetId="13">'L・E賞状'!$A$1:$M$29</definedName>
    <definedName name="_xlnm.Print_Area" localSheetId="12">'L・ガ賞状'!$A$1:$M$58</definedName>
    <definedName name="_xlnm.Print_Area" localSheetId="15">'コート配置図'!$A$1:$R$44</definedName>
    <definedName name="_xlnm.Print_Area" localSheetId="5">'コート配置図 (2)'!$A$1:$R$44</definedName>
    <definedName name="_xlnm.Print_Area" localSheetId="2">'コート別一覧'!$A$1:$I$40</definedName>
    <definedName name="_xlnm.Print_Area" localSheetId="14">'競技・審判上の連絡事項'!$A$1:$C$74</definedName>
    <definedName name="_xlnm.Print_Area" localSheetId="25">'結果集約'!$A$1:$H$7</definedName>
    <definedName name="_xlnm.Print_Area" localSheetId="1">'参加チーム一覧'!$A$1:$E$28</definedName>
    <definedName name="_xlnm.Print_Area" localSheetId="4">'参加チーム一覧 (コート別)'!$A$1:$E$27</definedName>
    <definedName name="_xlnm.Print_Area" localSheetId="22">'試合進行表'!$A$1:$O$13</definedName>
    <definedName name="_xlnm.Print_Area" localSheetId="0">'表紙'!$A$1:$F$29</definedName>
  </definedNames>
  <calcPr fullCalcOnLoad="1"/>
</workbook>
</file>

<file path=xl/sharedStrings.xml><?xml version="1.0" encoding="utf-8"?>
<sst xmlns="http://schemas.openxmlformats.org/spreadsheetml/2006/main" count="3880" uniqueCount="457">
  <si>
    <t>チーム名</t>
  </si>
  <si>
    <t>2位</t>
  </si>
  <si>
    <t>コート</t>
  </si>
  <si>
    <t>コート</t>
  </si>
  <si>
    <t>番号</t>
  </si>
  <si>
    <t>種目</t>
  </si>
  <si>
    <t>開催日</t>
  </si>
  <si>
    <t>会　場</t>
  </si>
  <si>
    <t>主　　催</t>
  </si>
  <si>
    <t>1.</t>
  </si>
  <si>
    <t>2.</t>
  </si>
  <si>
    <t>3.</t>
  </si>
  <si>
    <t>コート</t>
  </si>
  <si>
    <t>試合数</t>
  </si>
  <si>
    <t>試　合　進　捗　管　理　版</t>
  </si>
  <si>
    <t>第</t>
  </si>
  <si>
    <t>H グループ</t>
  </si>
  <si>
    <t>No.</t>
  </si>
  <si>
    <t>チーム名</t>
  </si>
  <si>
    <t>No.</t>
  </si>
  <si>
    <t>対　　戦　　表</t>
  </si>
  <si>
    <t>試合順</t>
  </si>
  <si>
    <t>チーム名</t>
  </si>
  <si>
    <t>試　合　結　果</t>
  </si>
  <si>
    <t xml:space="preserve">審       判 </t>
  </si>
  <si>
    <t>Ⅰ</t>
  </si>
  <si>
    <t>Ⅱ</t>
  </si>
  <si>
    <t>Ⅲ</t>
  </si>
  <si>
    <t>競 技 結 果 表</t>
  </si>
  <si>
    <t>グループ</t>
  </si>
  <si>
    <t>チーム名</t>
  </si>
  <si>
    <t>勝負</t>
  </si>
  <si>
    <t>得失セット</t>
  </si>
  <si>
    <t>得点率</t>
  </si>
  <si>
    <t>順位</t>
  </si>
  <si>
    <t>勝敗</t>
  </si>
  <si>
    <t>得失
セット</t>
  </si>
  <si>
    <t>①</t>
  </si>
  <si>
    <t>⑥</t>
  </si>
  <si>
    <t>⑨</t>
  </si>
  <si>
    <t>③</t>
  </si>
  <si>
    <t>-</t>
  </si>
  <si>
    <t>-</t>
  </si>
  <si>
    <t>④</t>
  </si>
  <si>
    <t>⑦</t>
  </si>
  <si>
    <t>⑩</t>
  </si>
  <si>
    <t>⑤</t>
  </si>
  <si>
    <t>1-6ｺｰﾄ</t>
  </si>
  <si>
    <t>7-12ｺｰﾄ</t>
  </si>
  <si>
    <t>13-16ｺｰﾄ</t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</si>
  <si>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</si>
  <si>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</si>
  <si>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</si>
  <si>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</si>
  <si>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</si>
  <si>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</si>
  <si>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</si>
  <si>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</si>
  <si>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</si>
  <si>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</si>
  <si>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</si>
  <si>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</si>
  <si>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</si>
  <si>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</si>
  <si>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</si>
  <si>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</si>
  <si>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</si>
  <si>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</si>
  <si>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</si>
  <si>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</si>
  <si>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</si>
  <si>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</si>
  <si>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</si>
  <si>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</si>
  <si>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</si>
  <si>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</si>
  <si>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</si>
  <si>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</si>
  <si>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</si>
  <si>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</si>
  <si>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</si>
  <si>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</si>
  <si>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</si>
  <si>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</si>
  <si>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</si>
  <si>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</si>
  <si>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</si>
  <si>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</si>
  <si>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</si>
  <si>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</si>
  <si>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</si>
  <si>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</si>
  <si>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</si>
  <si>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</si>
  <si>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</si>
  <si>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</si>
  <si>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</si>
  <si>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</si>
  <si>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</si>
  <si>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</si>
  <si>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佐久間　司朗</t>
  </si>
  <si>
    <t>天白</t>
  </si>
  <si>
    <t>足立　重夫</t>
  </si>
  <si>
    <t>須藤　徹也</t>
  </si>
  <si>
    <t>川瀬　政子</t>
  </si>
  <si>
    <t>豊山</t>
  </si>
  <si>
    <t>岸　善三</t>
  </si>
  <si>
    <t>ドルフィン</t>
  </si>
  <si>
    <t>杉浦 しのぶ</t>
  </si>
  <si>
    <t>UB30’ｓ</t>
  </si>
  <si>
    <t>磯村　嘉孝</t>
  </si>
  <si>
    <t>東郷</t>
  </si>
  <si>
    <t>ＭｘＫｘ２</t>
  </si>
  <si>
    <t>ポプリC</t>
  </si>
  <si>
    <t>プレミアムSC</t>
  </si>
  <si>
    <t>川上　和博</t>
  </si>
  <si>
    <t>広江　優子</t>
  </si>
  <si>
    <t>井口　幸子</t>
  </si>
  <si>
    <t>西</t>
  </si>
  <si>
    <t>栗島</t>
  </si>
  <si>
    <t>両角　ゆり</t>
  </si>
  <si>
    <t>Flapper　C</t>
  </si>
  <si>
    <t>ＴＷＥＮＴＹ</t>
  </si>
  <si>
    <t>種目①</t>
  </si>
  <si>
    <t>種目②</t>
  </si>
  <si>
    <t>年齢①</t>
  </si>
  <si>
    <t>年齢②</t>
  </si>
  <si>
    <t>対　　戦　　表</t>
  </si>
  <si>
    <t/>
  </si>
  <si>
    <t>G①</t>
  </si>
  <si>
    <t>G②</t>
  </si>
  <si>
    <t>②</t>
  </si>
  <si>
    <t>⑧</t>
  </si>
  <si>
    <t>審判員記録カード</t>
  </si>
  <si>
    <t>本部</t>
  </si>
  <si>
    <t>PC1</t>
  </si>
  <si>
    <t>PC2</t>
  </si>
  <si>
    <t>種　　目</t>
  </si>
  <si>
    <t>コート</t>
  </si>
  <si>
    <t>試合</t>
  </si>
  <si>
    <t>得　点</t>
  </si>
  <si>
    <t>（    )</t>
  </si>
  <si>
    <t>キャプテン</t>
  </si>
  <si>
    <t>審　判
チーム</t>
  </si>
  <si>
    <t>主　審</t>
  </si>
  <si>
    <t>副　審</t>
  </si>
  <si>
    <t>No.</t>
  </si>
  <si>
    <t>Ⅱ</t>
  </si>
  <si>
    <t>Ⅲ</t>
  </si>
  <si>
    <t>Ⅰ</t>
  </si>
  <si>
    <t>競 技 結 果 表</t>
  </si>
  <si>
    <t>グループ</t>
  </si>
  <si>
    <t>得失
セット</t>
  </si>
  <si>
    <t>⑪</t>
  </si>
  <si>
    <t>①</t>
  </si>
  <si>
    <t>⑦</t>
  </si>
  <si>
    <t>⑤</t>
  </si>
  <si>
    <t>-</t>
  </si>
  <si>
    <t>②</t>
  </si>
  <si>
    <t>⑨</t>
  </si>
  <si>
    <t>⑥</t>
  </si>
  <si>
    <t>⑩</t>
  </si>
  <si>
    <t>③</t>
  </si>
  <si>
    <t>⑧</t>
  </si>
  <si>
    <t>④</t>
  </si>
  <si>
    <t>⑫</t>
  </si>
  <si>
    <t>1-6ｺｰﾄ</t>
  </si>
  <si>
    <t>7-12ｺｰﾄ</t>
  </si>
  <si>
    <t>13-16ｺｰﾄ</t>
  </si>
  <si>
    <t>G①</t>
  </si>
  <si>
    <t>G②</t>
  </si>
  <si>
    <t>協　　賛</t>
  </si>
  <si>
    <t>株式会社モルテン</t>
  </si>
  <si>
    <t>1位</t>
  </si>
  <si>
    <t>表彰チーム一覧</t>
  </si>
  <si>
    <t>競技上の連絡事項</t>
  </si>
  <si>
    <t>審判上の連絡事項</t>
  </si>
  <si>
    <t>3位</t>
  </si>
  <si>
    <t>4位</t>
  </si>
  <si>
    <t>5位</t>
  </si>
  <si>
    <t>6位</t>
  </si>
  <si>
    <t>コート別　参加チーム一覧</t>
  </si>
  <si>
    <t>以上</t>
  </si>
  <si>
    <t>は、表彰対象</t>
  </si>
  <si>
    <t>4.</t>
  </si>
  <si>
    <t>9試合、10試合目になると試合消化のバラ付きがでますので、早く終わった</t>
  </si>
  <si>
    <t>該当するチームを放送にて呼び出しますので、速やかに移動願います。</t>
  </si>
  <si>
    <t>また、そのコートの最終試合のチームに審判を依頼する場合がありますので</t>
  </si>
  <si>
    <t>ご協力をお願いします。</t>
  </si>
  <si>
    <t>記録用紙は、両チームのキャプテンが内容を確認して、主審、副審のサイン後</t>
  </si>
  <si>
    <t>勝者チームが本部席まで持ってきて下さい。</t>
  </si>
  <si>
    <t>本部席に届いた記録用紙を『正』としますので、記入ミスが無いか再度確認</t>
  </si>
  <si>
    <t>して下さい。</t>
  </si>
  <si>
    <t>フリーゾーンは、他コートの線までとしますので、危険防止として、他の</t>
  </si>
  <si>
    <t>コートにボール及び選手が入った場合も、瞬時にボールアウトとして下さい。</t>
  </si>
  <si>
    <t>則り行います。</t>
  </si>
  <si>
    <t>コートに振る場合があります。</t>
  </si>
  <si>
    <t>体育館使用上の連絡事項</t>
  </si>
  <si>
    <t>アリーナ外の空間でボールを使用しての練習はしないで下さい。</t>
  </si>
  <si>
    <t>喫煙は指定場所で、体育館シューズからと外履き又はオーバーシューズを</t>
  </si>
  <si>
    <t>準備していますのでご利用下さい。</t>
  </si>
  <si>
    <t>昼  休  憩　(30分)</t>
  </si>
  <si>
    <t>住　所</t>
  </si>
  <si>
    <t>電　話</t>
  </si>
  <si>
    <t>開会式終了後に審判伝達講習会を行いますので、第8コートに集合して下さい。</t>
  </si>
  <si>
    <t>2.</t>
  </si>
  <si>
    <t>3.</t>
  </si>
  <si>
    <t>5.</t>
  </si>
  <si>
    <t>6.</t>
  </si>
  <si>
    <t>貴重品の管理は各チームにてお願いします。</t>
  </si>
  <si>
    <t>※主審、副審、線審の責務(見る位置等)について</t>
  </si>
  <si>
    <t>7.</t>
  </si>
  <si>
    <t>1.</t>
  </si>
  <si>
    <t>今回は会場の都合によりコミュニケーションルームを設けていません。</t>
  </si>
  <si>
    <t>飲食は体育館内の指定場所でお願いします。</t>
  </si>
  <si>
    <t>貴重品の管理は各チームでお願いします。</t>
  </si>
  <si>
    <t>チーム、個人で持ち込んだ物、コンビニ弁当の空容器、空ペットボトル等は</t>
  </si>
  <si>
    <t>全てお持ち帰り願います。</t>
  </si>
  <si>
    <t>最近タオル、サポーター、ボトル等の忘れ物が多くありますので、</t>
  </si>
  <si>
    <t>帰られる前に周辺を確認してお帰り下さい。</t>
  </si>
  <si>
    <t>知多支部からの連絡事項</t>
  </si>
  <si>
    <t>頂きますようお願い致します。</t>
  </si>
  <si>
    <t>メディアス体育館ちた</t>
  </si>
  <si>
    <t>0562-33-3361</t>
  </si>
  <si>
    <t>愛知県知多市緑町5番地</t>
  </si>
  <si>
    <t>ウォーリアーズ</t>
  </si>
  <si>
    <t>マジスティックＲ</t>
  </si>
  <si>
    <t>JOKER HEART</t>
  </si>
  <si>
    <t>ペガサス</t>
  </si>
  <si>
    <t>知多シーガルズ</t>
  </si>
  <si>
    <t>パワーストーン・アクア</t>
  </si>
  <si>
    <t>CHARIOT</t>
  </si>
  <si>
    <t>マジスティックＳ</t>
  </si>
  <si>
    <t>AZUL</t>
  </si>
  <si>
    <t>グッピー</t>
  </si>
  <si>
    <t>旭南ソフトバレー</t>
  </si>
  <si>
    <t>みどり会　Ａ</t>
  </si>
  <si>
    <t>タッチＡ</t>
  </si>
  <si>
    <t>JBY</t>
  </si>
  <si>
    <t>タッチＢ</t>
  </si>
  <si>
    <t>みどり会　Ｂ</t>
  </si>
  <si>
    <t>ＲＡＢＢＩＴＳ</t>
  </si>
  <si>
    <t>Kagiya flower Ａ</t>
  </si>
  <si>
    <t>Kagiya flower B</t>
  </si>
  <si>
    <t>ミラクル　B</t>
  </si>
  <si>
    <t>Kish</t>
  </si>
  <si>
    <t>ARPC</t>
  </si>
  <si>
    <t>ミラクル　A</t>
  </si>
  <si>
    <t>ＣＨＥＥＲＳ</t>
  </si>
  <si>
    <t>タッチダウン</t>
  </si>
  <si>
    <t>Wing</t>
  </si>
  <si>
    <t>Aria</t>
  </si>
  <si>
    <t>パワーストーン・ラピス</t>
  </si>
  <si>
    <t>HEART</t>
  </si>
  <si>
    <t>らららボンバーズ</t>
  </si>
  <si>
    <t>2019年度　知多支部後期交流会　コート配置図</t>
  </si>
  <si>
    <t>入口</t>
  </si>
  <si>
    <t>ステージ　　本部席</t>
  </si>
  <si>
    <t>トリム
A</t>
  </si>
  <si>
    <t>トリム
B</t>
  </si>
  <si>
    <t>トリム
C</t>
  </si>
  <si>
    <t>トリム
D</t>
  </si>
  <si>
    <t>ﾚﾃﾞｨｰｽ
A</t>
  </si>
  <si>
    <t>ﾚﾃﾞｨｰｽ
B</t>
  </si>
  <si>
    <t>空</t>
  </si>
  <si>
    <t>第</t>
  </si>
  <si>
    <t>トリム
A
ｸﾞﾙｰﾌﾟ</t>
  </si>
  <si>
    <t>トリム
D
ｸﾞﾙｰﾌﾟ</t>
  </si>
  <si>
    <t>トリム
B
ｸﾞﾙｰﾌﾟ</t>
  </si>
  <si>
    <t>トリム
C
ｸﾞﾙｰﾌﾟ</t>
  </si>
  <si>
    <t>7</t>
  </si>
  <si>
    <t>トリム Aグループ</t>
  </si>
  <si>
    <t>トリム Bグループ</t>
  </si>
  <si>
    <t>トリム Dグループ</t>
  </si>
  <si>
    <t>トリム Cグループ</t>
  </si>
  <si>
    <t>レディース　Aグループ</t>
  </si>
  <si>
    <t>レディース　Bグループ</t>
  </si>
  <si>
    <t>本大会は、(公財)日本バレーボール協会制定2019年度版競技規則に</t>
  </si>
  <si>
    <t>吹笛は、対戦表に記載のホイッスルを使用して下さい。</t>
  </si>
  <si>
    <t>2019年7月7日　南知多総合体育館にて前期交流会を開催します。</t>
  </si>
  <si>
    <t>大会要項・申込書は県連盟のHPに掲載していますので、是非参加</t>
  </si>
  <si>
    <t>下さい。</t>
  </si>
  <si>
    <t>ﾚﾃﾞｨｰｽ2コートはほぼ連続試合になりますので、各試合5分程度の</t>
  </si>
  <si>
    <t>休憩をとって下さい。</t>
  </si>
  <si>
    <t>ﾚﾃﾞｨｰｽは、参加チーム数の都合により、enjoyとガチンコを混合に</t>
  </si>
  <si>
    <t>していますので、それぞれのチームで、色々な楽しみ方をして下さい。</t>
  </si>
  <si>
    <t>表彰は各コート1位、2位とします。</t>
  </si>
  <si>
    <t>ﾚﾃﾞｨｰｽについては、enjoyとガチンコ混合の試合ですが、enjoyの</t>
  </si>
  <si>
    <t>最上位を1位、ガチンコの1位、2位とします。</t>
  </si>
  <si>
    <t>ﾚﾃﾞｨｰｽは、各グループ戦6試合が終了した時点で30分間の昼休憩を</t>
  </si>
  <si>
    <t>取って下さい。</t>
  </si>
  <si>
    <t>5チーム1.試合のコートは、第6試合終了後30分間の昼休憩をとつて</t>
  </si>
  <si>
    <t>6</t>
  </si>
  <si>
    <t>主審・副審・線審・記録(得点)すべてが審判員ですので、試合に集中して</t>
  </si>
  <si>
    <t>試合をしているチームが楽しめるようお願い致します。</t>
  </si>
  <si>
    <t>体育館内はかなり厚いですが、首にタオルを掛けての審判はやめて下さい。</t>
  </si>
  <si>
    <t>4.</t>
  </si>
  <si>
    <t>ﾚﾃﾞｨｰｽ
A
ｸﾞﾙｰﾌﾟ</t>
  </si>
  <si>
    <t>ﾚﾃﾞｨｰｽ
B
ｸﾞﾙｰﾌﾟ</t>
  </si>
  <si>
    <t>トリム　A</t>
  </si>
  <si>
    <t>トリム　B</t>
  </si>
  <si>
    <t>トリム　C</t>
  </si>
  <si>
    <t>トリム　D</t>
  </si>
  <si>
    <t>ﾚﾃﾞｨｰｽ順位決定戦</t>
  </si>
  <si>
    <t>ﾚﾃﾞｨｰｽAグループ2位</t>
  </si>
  <si>
    <t>ﾚﾃﾞｨｰｽBグループ2位</t>
  </si>
  <si>
    <t>ﾚﾃﾞｨｰｽAグループ1位</t>
  </si>
  <si>
    <t>ﾚﾃﾞｨｰｽBグループ1位</t>
  </si>
  <si>
    <t>ﾚﾃﾞｨｰｽAグループ4位</t>
  </si>
  <si>
    <t>ﾚﾃﾞｨｰｽBグループ4位</t>
  </si>
  <si>
    <t>ﾚﾃﾞｨｰｽAグループ3位</t>
  </si>
  <si>
    <t>ﾚﾃﾞｨｰｽBグループ3位</t>
  </si>
  <si>
    <t>賞　状</t>
  </si>
  <si>
    <t>トリムの部</t>
  </si>
  <si>
    <t>　　</t>
  </si>
  <si>
    <t>位</t>
  </si>
  <si>
    <t>様</t>
  </si>
  <si>
    <t>貴チームは知多支部前期ソフトバレーボール</t>
  </si>
  <si>
    <t>交流会において頭書のとおり優秀な成績を</t>
  </si>
  <si>
    <t>収められましたので栄誉を称えこれを</t>
  </si>
  <si>
    <t>賞します</t>
  </si>
  <si>
    <t>愛知県ソフトバレーボール連盟</t>
  </si>
  <si>
    <t>知多支部長</t>
  </si>
  <si>
    <t>岡﨑　忠教</t>
  </si>
  <si>
    <t>令和元年 ６月１６日</t>
  </si>
  <si>
    <t>Kagiya flower B</t>
  </si>
  <si>
    <t>ARPC</t>
  </si>
  <si>
    <t>Kish</t>
  </si>
  <si>
    <t>ミラクル　A</t>
  </si>
  <si>
    <t>ミラクル　B</t>
  </si>
  <si>
    <t>ＣＨＥＥＲＳ</t>
  </si>
  <si>
    <t>ﾚﾃﾞｨｰｽガチンコ</t>
  </si>
  <si>
    <t>ﾚﾃﾞｨｰｽenjoy</t>
  </si>
  <si>
    <t>レディース　ガチンコの部</t>
  </si>
  <si>
    <t>レディース　enjoyの部</t>
  </si>
  <si>
    <t>Aグループ</t>
  </si>
  <si>
    <t>Bグループ</t>
  </si>
  <si>
    <t>Cグループ</t>
  </si>
  <si>
    <t>Dグループ</t>
  </si>
  <si>
    <t>Kagiya flower A</t>
  </si>
  <si>
    <t>ＲＡＢＢＩＴＳ</t>
  </si>
  <si>
    <t>ＲＡＢＢＩＴＳ</t>
  </si>
  <si>
    <t>7位</t>
  </si>
  <si>
    <t>8位</t>
  </si>
  <si>
    <t>３位</t>
  </si>
  <si>
    <t>４位</t>
  </si>
  <si>
    <t>Kish</t>
  </si>
  <si>
    <t>ミラクル　A</t>
  </si>
  <si>
    <t>5位</t>
  </si>
  <si>
    <t>1位</t>
  </si>
  <si>
    <t>2位</t>
  </si>
  <si>
    <t>CHARIOT</t>
  </si>
  <si>
    <t>パワーストーン・アクア</t>
  </si>
  <si>
    <t>ペガサス</t>
  </si>
  <si>
    <t>Wing</t>
  </si>
  <si>
    <t>らららボンバーズ</t>
  </si>
  <si>
    <t>トリムフリー交流会</t>
  </si>
  <si>
    <t>トリム　Ｅ</t>
  </si>
  <si>
    <t>PC1</t>
  </si>
  <si>
    <t>PC2</t>
  </si>
  <si>
    <t>トリム Aグループ</t>
  </si>
  <si>
    <t>コート</t>
  </si>
  <si>
    <t>コート</t>
  </si>
  <si>
    <t>（    )</t>
  </si>
  <si>
    <t>-</t>
  </si>
  <si>
    <t>キャプテン</t>
  </si>
  <si>
    <t>（    )</t>
  </si>
  <si>
    <t>-</t>
  </si>
  <si>
    <t>キャプテン</t>
  </si>
  <si>
    <t>トリム Ｂグループ</t>
  </si>
  <si>
    <t>愛知県ソフトバレーボール連盟</t>
  </si>
  <si>
    <t>平均年齢</t>
  </si>
  <si>
    <t>令和３年度　愛知県ソフトバレーボール連盟</t>
  </si>
  <si>
    <t>令和3年8月1日</t>
  </si>
  <si>
    <t>Shou　Kyu‐（笑球）</t>
  </si>
  <si>
    <t>Sweet TAKA</t>
  </si>
  <si>
    <t>VENOM</t>
  </si>
  <si>
    <t>空</t>
  </si>
  <si>
    <t>排球俱楽部　烈</t>
  </si>
  <si>
    <t>排球俱楽部　鰻</t>
  </si>
  <si>
    <t>WEED</t>
  </si>
  <si>
    <t>ミルミル</t>
  </si>
  <si>
    <t>Aria</t>
  </si>
  <si>
    <t>ノーティー　ギガ</t>
  </si>
  <si>
    <t>ノーティー　アト</t>
  </si>
  <si>
    <t>ノーティー　ミリ</t>
  </si>
  <si>
    <t>Unknown α</t>
  </si>
  <si>
    <t>Unknown　β</t>
  </si>
  <si>
    <t>Mikan</t>
  </si>
  <si>
    <t>デリンジャー</t>
  </si>
  <si>
    <t>Thunder</t>
  </si>
  <si>
    <t>ちゃんぷるず</t>
  </si>
  <si>
    <t>レッドビッキーズ　壱</t>
  </si>
  <si>
    <t>レッドビッキーズ　弐</t>
  </si>
  <si>
    <t>みどり会</t>
  </si>
  <si>
    <t>Wing</t>
  </si>
  <si>
    <t>グッピー</t>
  </si>
  <si>
    <t>知多シーガルズ</t>
  </si>
  <si>
    <t>crescendo</t>
  </si>
  <si>
    <t>合計</t>
  </si>
  <si>
    <t>男性参加者の年齢</t>
  </si>
  <si>
    <t>名古屋</t>
  </si>
  <si>
    <t>東三河</t>
  </si>
  <si>
    <t>西三河</t>
  </si>
  <si>
    <t>尾張</t>
  </si>
  <si>
    <t>知多</t>
  </si>
  <si>
    <t>〔種 目　： トリムフリー 〕</t>
  </si>
  <si>
    <t>Playa</t>
  </si>
  <si>
    <t>２０２２年度　愛知県ソフトバレーボール連盟　</t>
  </si>
  <si>
    <t>トリムフリー交流会　参加チーム一覧</t>
  </si>
  <si>
    <t>登録クラブ名</t>
  </si>
  <si>
    <t>参加チーム名</t>
  </si>
  <si>
    <t>支部名</t>
  </si>
  <si>
    <t>尾張</t>
  </si>
  <si>
    <t>レッドビッキーズ</t>
  </si>
  <si>
    <t>コート</t>
  </si>
  <si>
    <t>２０２２年度　トリムフリー交流会　　コート配置図</t>
  </si>
  <si>
    <t>9</t>
  </si>
  <si>
    <t>タッチダウン</t>
  </si>
  <si>
    <t>知多</t>
  </si>
  <si>
    <t>olu‘olu</t>
  </si>
  <si>
    <t>西三河</t>
  </si>
  <si>
    <t>Unknown</t>
  </si>
  <si>
    <t>WEED</t>
  </si>
  <si>
    <t>名古屋</t>
  </si>
  <si>
    <t>排球俱楽部</t>
  </si>
  <si>
    <t>排球俱楽部　鰻</t>
  </si>
  <si>
    <t>Kisr</t>
  </si>
  <si>
    <t>Kisr☆etc.</t>
  </si>
  <si>
    <t>MikaN</t>
  </si>
  <si>
    <t>MikaN A</t>
  </si>
  <si>
    <t>ネオサクタル</t>
  </si>
  <si>
    <t>Lega（レーガ）</t>
  </si>
  <si>
    <t>グッピー</t>
  </si>
  <si>
    <t>Wing</t>
  </si>
  <si>
    <t>VENOM</t>
  </si>
  <si>
    <t>ALTAIR（アルタイル）</t>
  </si>
  <si>
    <t>東三河</t>
  </si>
  <si>
    <t>フラッシュ</t>
  </si>
  <si>
    <r>
      <t>Fortuna</t>
    </r>
    <r>
      <rPr>
        <sz val="11"/>
        <color indexed="8"/>
        <rFont val="ＭＳ Ｐゴシック"/>
        <family val="3"/>
      </rPr>
      <t>(フォルトゥーナ）</t>
    </r>
  </si>
  <si>
    <t>Fortuna+(フォルトゥーナプラス）</t>
  </si>
  <si>
    <t>グッピー・レッド</t>
  </si>
  <si>
    <t>MikaN B</t>
  </si>
  <si>
    <t>雅やか</t>
  </si>
  <si>
    <t>尾張</t>
  </si>
  <si>
    <t>DRY</t>
  </si>
  <si>
    <t>ノーティークラブ</t>
  </si>
  <si>
    <t>ノーティーナノ</t>
  </si>
  <si>
    <t>ノーティーアト</t>
  </si>
  <si>
    <t>victory</t>
  </si>
  <si>
    <t>空</t>
  </si>
  <si>
    <t>レッドビッキーズ</t>
  </si>
  <si>
    <t>マイペース</t>
  </si>
  <si>
    <t>2</t>
  </si>
  <si>
    <t>4</t>
  </si>
  <si>
    <t>Kish</t>
  </si>
  <si>
    <t>Kish☆etc.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</si>
</sst>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[Red]0.0"/>
    <numFmt numFmtId="178" formatCode="0.0_ "/>
    <numFmt numFmtId="179" formatCode="0.00_ "/>
    <numFmt numFmtId="180" formatCode="0.00;[Red]0.00"/>
    <numFmt numFmtId="181" formatCode="[$-411]ggge&quot;年&quot;m&quot;月&quot;d&quot;日&quot;;@"/>
    <numFmt numFmtId="182" formatCode="0.000"/>
    <numFmt numFmtId="183" formatCode="0.0000"/>
    <numFmt numFmtId="184" formatCode="0_ "/>
    <numFmt numFmtId="185" formatCode="[&lt;=999]000;[&lt;=9999]000\-00;000\-0000"/>
    <numFmt numFmtId="186" formatCode="0_);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106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i/>
      <sz val="20"/>
      <name val="ＭＳ Ｐ明朝"/>
      <family val="1"/>
    </font>
    <font>
      <b/>
      <sz val="12"/>
      <name val="ＭＳ 明朝"/>
      <family val="1"/>
    </font>
    <font>
      <b/>
      <sz val="12"/>
      <name val="Century"/>
      <family val="1"/>
    </font>
    <font>
      <sz val="12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26"/>
      <name val="HGS創英角ﾎﾟｯﾌﾟ体"/>
      <family val="3"/>
    </font>
    <font>
      <b/>
      <sz val="22"/>
      <name val="ＭＳ 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26"/>
      <name val="HGS創英角ﾎﾟｯﾌﾟ体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26"/>
      <name val="HGP創英角ﾎﾟｯﾌﾟ体"/>
      <family val="3"/>
    </font>
    <font>
      <b/>
      <sz val="28"/>
      <name val="HGP創英角ﾎﾟｯﾌﾟ体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16"/>
      <name val="ＭＳ Ｐゴシック"/>
      <family val="3"/>
    </font>
    <font>
      <sz val="26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HG正楷書体-PRO"/>
      <family val="3"/>
    </font>
    <font>
      <b/>
      <sz val="48"/>
      <name val="HG正楷書体-PRO"/>
      <family val="3"/>
    </font>
    <font>
      <sz val="26"/>
      <name val="HG正楷書体-PRO"/>
      <family val="3"/>
    </font>
    <font>
      <sz val="24"/>
      <name val="HG正楷書体-PRO"/>
      <family val="3"/>
    </font>
    <font>
      <sz val="16"/>
      <name val="HG正楷書体-PRO"/>
      <family val="3"/>
    </font>
    <font>
      <b/>
      <sz val="18"/>
      <name val="HG正楷書体-PRO"/>
      <family val="3"/>
    </font>
    <font>
      <b/>
      <sz val="14"/>
      <name val="HG正楷書体-PRO"/>
      <family val="3"/>
    </font>
    <font>
      <b/>
      <sz val="18"/>
      <name val="ＭＳ 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6"/>
      <name val="ＭＳ Ｐ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Calibri"/>
      <family val="3"/>
    </font>
    <font>
      <sz val="14"/>
      <name val="Calibri"/>
      <family val="3"/>
    </font>
    <font>
      <b/>
      <sz val="14"/>
      <color theme="1"/>
      <name val="Calibri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  <font>
      <sz val="18"/>
      <color theme="1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Calibri"/>
      <family val="3"/>
    </font>
    <font>
      <b/>
      <sz val="26"/>
      <name val="Cambria"/>
      <family val="3"/>
    </font>
    <font>
      <b/>
      <sz val="24"/>
      <color theme="1"/>
      <name val="Calibri"/>
      <family val="3"/>
    </font>
    <font>
      <b/>
      <sz val="11"/>
      <color theme="1"/>
      <name val="ＭＳ Ｐゴシック"/>
      <family val="3"/>
    </font>
    <font>
      <sz val="24"/>
      <color theme="1"/>
      <name val="Calibri"/>
      <family val="3"/>
    </font>
    <font>
      <sz val="20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 style="thin"/>
      <top style="thin"/>
      <bottom style="thin"/>
      <diagonal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 vertical="center"/>
      <protection/>
    </xf>
    <xf numFmtId="0" fontId="7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7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65" applyAlignment="1">
      <alignment vertical="center"/>
      <protection/>
    </xf>
    <xf numFmtId="0" fontId="6" fillId="0" borderId="0" xfId="65">
      <alignment/>
      <protection/>
    </xf>
    <xf numFmtId="0" fontId="9" fillId="0" borderId="0" xfId="65" applyFont="1" applyAlignment="1">
      <alignment horizontal="left" vertical="center"/>
      <protection/>
    </xf>
    <xf numFmtId="0" fontId="10" fillId="0" borderId="0" xfId="65" applyFont="1" applyAlignment="1">
      <alignment horizontal="justify" vertical="center"/>
      <protection/>
    </xf>
    <xf numFmtId="0" fontId="9" fillId="0" borderId="0" xfId="65" applyFont="1" applyAlignment="1">
      <alignment horizontal="left" vertical="center" wrapText="1"/>
      <protection/>
    </xf>
    <xf numFmtId="0" fontId="9" fillId="0" borderId="0" xfId="65" applyFont="1" applyAlignment="1">
      <alignment horizontal="center" vertical="center" wrapText="1"/>
      <protection/>
    </xf>
    <xf numFmtId="0" fontId="10" fillId="0" borderId="0" xfId="65" applyFont="1" applyAlignment="1">
      <alignment horizontal="center" vertical="center" wrapText="1"/>
      <protection/>
    </xf>
    <xf numFmtId="0" fontId="9" fillId="0" borderId="0" xfId="65" applyFont="1" applyAlignment="1">
      <alignment horizontal="justify" vertical="center" wrapText="1"/>
      <protection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6" fillId="0" borderId="0" xfId="70">
      <alignment/>
      <protection/>
    </xf>
    <xf numFmtId="0" fontId="6" fillId="0" borderId="0" xfId="70" applyAlignment="1">
      <alignment horizontal="center" vertical="center"/>
      <protection/>
    </xf>
    <xf numFmtId="0" fontId="21" fillId="0" borderId="0" xfId="70" applyFont="1" applyAlignment="1">
      <alignment vertical="center"/>
      <protection/>
    </xf>
    <xf numFmtId="0" fontId="18" fillId="0" borderId="0" xfId="70" applyFont="1">
      <alignment/>
      <protection/>
    </xf>
    <xf numFmtId="0" fontId="11" fillId="0" borderId="0" xfId="70" applyFont="1">
      <alignment/>
      <protection/>
    </xf>
    <xf numFmtId="0" fontId="21" fillId="0" borderId="0" xfId="70" applyFont="1" applyAlignment="1">
      <alignment horizontal="left" vertical="center"/>
      <protection/>
    </xf>
    <xf numFmtId="0" fontId="21" fillId="0" borderId="0" xfId="70" applyFont="1" applyAlignment="1">
      <alignment horizontal="center" vertical="center"/>
      <protection/>
    </xf>
    <xf numFmtId="0" fontId="22" fillId="0" borderId="0" xfId="70" applyFont="1" applyAlignment="1">
      <alignment horizontal="left" vertical="center"/>
      <protection/>
    </xf>
    <xf numFmtId="0" fontId="22" fillId="0" borderId="0" xfId="70" applyFont="1" applyAlignment="1">
      <alignment vertical="center"/>
      <protection/>
    </xf>
    <xf numFmtId="58" fontId="6" fillId="0" borderId="0" xfId="70" applyNumberFormat="1" applyAlignment="1">
      <alignment horizontal="center" vertical="center"/>
      <protection/>
    </xf>
    <xf numFmtId="0" fontId="6" fillId="0" borderId="0" xfId="69" applyAlignment="1">
      <alignment horizontal="center" vertical="center"/>
      <protection/>
    </xf>
    <xf numFmtId="0" fontId="22" fillId="0" borderId="0" xfId="70" applyFont="1" applyAlignment="1">
      <alignment horizontal="right" vertical="center"/>
      <protection/>
    </xf>
    <xf numFmtId="0" fontId="22" fillId="0" borderId="0" xfId="70" applyFont="1" applyAlignment="1">
      <alignment horizontal="center" vertical="center"/>
      <protection/>
    </xf>
    <xf numFmtId="0" fontId="24" fillId="0" borderId="11" xfId="69" applyFont="1" applyBorder="1" applyAlignment="1">
      <alignment horizontal="center" vertical="center" shrinkToFit="1"/>
      <protection/>
    </xf>
    <xf numFmtId="0" fontId="6" fillId="0" borderId="11" xfId="69" applyBorder="1" applyAlignment="1">
      <alignment horizontal="center" vertical="center"/>
      <protection/>
    </xf>
    <xf numFmtId="0" fontId="25" fillId="0" borderId="12" xfId="69" applyFont="1" applyBorder="1" applyAlignment="1">
      <alignment horizontal="center" vertical="center" shrinkToFit="1"/>
      <protection/>
    </xf>
    <xf numFmtId="0" fontId="6" fillId="0" borderId="13" xfId="69" applyBorder="1" applyAlignment="1">
      <alignment horizontal="center" vertical="center" shrinkToFit="1"/>
      <protection/>
    </xf>
    <xf numFmtId="0" fontId="6" fillId="0" borderId="0" xfId="70" applyAlignment="1">
      <alignment horizontal="center" vertical="center" shrinkToFit="1"/>
      <protection/>
    </xf>
    <xf numFmtId="0" fontId="24" fillId="0" borderId="14" xfId="69" applyFont="1" applyBorder="1" applyAlignment="1">
      <alignment horizontal="center" vertical="center" shrinkToFit="1"/>
      <protection/>
    </xf>
    <xf numFmtId="0" fontId="6" fillId="0" borderId="14" xfId="69" applyBorder="1" applyAlignment="1">
      <alignment horizontal="center" vertical="center"/>
      <protection/>
    </xf>
    <xf numFmtId="0" fontId="25" fillId="0" borderId="14" xfId="69" applyFont="1" applyBorder="1" applyAlignment="1">
      <alignment horizontal="center" vertical="center" shrinkToFit="1"/>
      <protection/>
    </xf>
    <xf numFmtId="0" fontId="6" fillId="0" borderId="15" xfId="69" applyBorder="1" applyAlignment="1">
      <alignment horizontal="center" vertical="center" shrinkToFit="1"/>
      <protection/>
    </xf>
    <xf numFmtId="0" fontId="24" fillId="0" borderId="16" xfId="69" applyFont="1" applyBorder="1" applyAlignment="1">
      <alignment horizontal="center" vertical="center" shrinkToFit="1"/>
      <protection/>
    </xf>
    <xf numFmtId="0" fontId="6" fillId="0" borderId="17" xfId="69" applyBorder="1" applyAlignment="1">
      <alignment horizontal="center" vertical="center"/>
      <protection/>
    </xf>
    <xf numFmtId="0" fontId="25" fillId="0" borderId="18" xfId="69" applyFont="1" applyBorder="1" applyAlignment="1">
      <alignment horizontal="center" vertical="center" shrinkToFit="1"/>
      <protection/>
    </xf>
    <xf numFmtId="0" fontId="6" fillId="0" borderId="19" xfId="69" applyBorder="1" applyAlignment="1">
      <alignment horizontal="center" vertical="center" shrinkToFit="1"/>
      <protection/>
    </xf>
    <xf numFmtId="0" fontId="6" fillId="0" borderId="12" xfId="69" applyBorder="1" applyAlignment="1">
      <alignment horizontal="center" vertical="center"/>
      <protection/>
    </xf>
    <xf numFmtId="0" fontId="6" fillId="0" borderId="20" xfId="69" applyBorder="1" applyAlignment="1">
      <alignment horizontal="center" vertical="center" shrinkToFit="1"/>
      <protection/>
    </xf>
    <xf numFmtId="0" fontId="6" fillId="33" borderId="21" xfId="69" applyFill="1" applyBorder="1" applyAlignment="1">
      <alignment horizontal="center" vertical="center" shrinkToFit="1"/>
      <protection/>
    </xf>
    <xf numFmtId="0" fontId="6" fillId="0" borderId="18" xfId="69" applyBorder="1" applyAlignment="1">
      <alignment horizontal="center" vertical="center"/>
      <protection/>
    </xf>
    <xf numFmtId="0" fontId="6" fillId="0" borderId="21" xfId="69" applyBorder="1" applyAlignment="1">
      <alignment horizontal="center" vertical="center" shrinkToFit="1"/>
      <protection/>
    </xf>
    <xf numFmtId="0" fontId="6" fillId="33" borderId="20" xfId="69" applyFill="1" applyBorder="1" applyAlignment="1">
      <alignment horizontal="center" vertical="center" shrinkToFit="1"/>
      <protection/>
    </xf>
    <xf numFmtId="0" fontId="6" fillId="33" borderId="15" xfId="69" applyFill="1" applyBorder="1" applyAlignment="1">
      <alignment horizontal="center" vertical="center" shrinkToFit="1"/>
      <protection/>
    </xf>
    <xf numFmtId="0" fontId="11" fillId="0" borderId="0" xfId="70" applyFont="1" applyAlignment="1">
      <alignment horizontal="center" vertical="center"/>
      <protection/>
    </xf>
    <xf numFmtId="0" fontId="6" fillId="0" borderId="0" xfId="70" applyAlignment="1">
      <alignment vertical="center" shrinkToFit="1"/>
      <protection/>
    </xf>
    <xf numFmtId="0" fontId="6" fillId="0" borderId="0" xfId="70" applyAlignment="1">
      <alignment horizontal="left" vertical="center" shrinkToFit="1"/>
      <protection/>
    </xf>
    <xf numFmtId="0" fontId="6" fillId="0" borderId="22" xfId="70" applyBorder="1" applyAlignment="1">
      <alignment horizontal="center" vertical="center"/>
      <protection/>
    </xf>
    <xf numFmtId="0" fontId="6" fillId="0" borderId="23" xfId="70" applyBorder="1" applyAlignment="1">
      <alignment horizontal="center" vertical="center"/>
      <protection/>
    </xf>
    <xf numFmtId="0" fontId="6" fillId="0" borderId="22" xfId="69" applyBorder="1" applyAlignment="1">
      <alignment horizontal="center" vertical="center"/>
      <protection/>
    </xf>
    <xf numFmtId="0" fontId="6" fillId="0" borderId="24" xfId="69" applyBorder="1" applyAlignment="1">
      <alignment horizontal="center" vertical="center"/>
      <protection/>
    </xf>
    <xf numFmtId="0" fontId="6" fillId="0" borderId="25" xfId="69" applyBorder="1" applyAlignment="1">
      <alignment horizontal="center" vertical="center"/>
      <protection/>
    </xf>
    <xf numFmtId="0" fontId="6" fillId="0" borderId="26" xfId="69" applyBorder="1" applyAlignment="1">
      <alignment horizontal="center" vertical="center"/>
      <protection/>
    </xf>
    <xf numFmtId="0" fontId="6" fillId="0" borderId="27" xfId="69" applyBorder="1" applyAlignment="1">
      <alignment horizontal="center" vertical="center"/>
      <protection/>
    </xf>
    <xf numFmtId="0" fontId="6" fillId="0" borderId="28" xfId="69" applyBorder="1" applyAlignment="1">
      <alignment horizontal="center" vertical="center"/>
      <protection/>
    </xf>
    <xf numFmtId="0" fontId="6" fillId="0" borderId="13" xfId="69" applyBorder="1" applyAlignment="1">
      <alignment horizontal="center" vertical="center"/>
      <protection/>
    </xf>
    <xf numFmtId="0" fontId="6" fillId="0" borderId="23" xfId="69" applyBorder="1" applyAlignment="1">
      <alignment horizontal="center" vertical="center"/>
      <protection/>
    </xf>
    <xf numFmtId="0" fontId="6" fillId="0" borderId="29" xfId="69" applyBorder="1" applyAlignment="1">
      <alignment horizontal="center" vertical="center"/>
      <protection/>
    </xf>
    <xf numFmtId="0" fontId="6" fillId="0" borderId="10" xfId="70" applyBorder="1" applyAlignment="1">
      <alignment horizontal="center" vertical="center"/>
      <protection/>
    </xf>
    <xf numFmtId="0" fontId="17" fillId="0" borderId="10" xfId="70" applyFont="1" applyBorder="1" applyAlignment="1">
      <alignment horizontal="center" vertical="center"/>
      <protection/>
    </xf>
    <xf numFmtId="0" fontId="6" fillId="0" borderId="0" xfId="70" applyAlignment="1">
      <alignment vertical="center"/>
      <protection/>
    </xf>
    <xf numFmtId="0" fontId="6" fillId="0" borderId="0" xfId="69" applyAlignment="1">
      <alignment vertical="center"/>
      <protection/>
    </xf>
    <xf numFmtId="0" fontId="23" fillId="0" borderId="0" xfId="69" applyFont="1" applyAlignment="1">
      <alignment vertical="center"/>
      <protection/>
    </xf>
    <xf numFmtId="0" fontId="20" fillId="0" borderId="0" xfId="69" applyFont="1" applyAlignment="1">
      <alignment horizontal="center" vertical="center"/>
      <protection/>
    </xf>
    <xf numFmtId="0" fontId="20" fillId="0" borderId="0" xfId="69" applyFont="1" applyAlignment="1">
      <alignment vertical="center"/>
      <protection/>
    </xf>
    <xf numFmtId="0" fontId="20" fillId="0" borderId="0" xfId="69" applyFont="1" applyAlignment="1">
      <alignment horizontal="left" vertical="center"/>
      <protection/>
    </xf>
    <xf numFmtId="0" fontId="11" fillId="0" borderId="10" xfId="69" applyFont="1" applyBorder="1" applyAlignment="1">
      <alignment horizontal="center" vertical="center"/>
      <protection/>
    </xf>
    <xf numFmtId="0" fontId="6" fillId="33" borderId="10" xfId="69" applyFill="1" applyBorder="1" applyAlignment="1">
      <alignment horizontal="center" vertical="center" shrinkToFit="1"/>
      <protection/>
    </xf>
    <xf numFmtId="0" fontId="21" fillId="0" borderId="0" xfId="69" applyFont="1" applyAlignment="1">
      <alignment horizontal="center" vertical="center"/>
      <protection/>
    </xf>
    <xf numFmtId="0" fontId="21" fillId="0" borderId="0" xfId="69" applyFont="1" applyAlignment="1">
      <alignment vertical="center"/>
      <protection/>
    </xf>
    <xf numFmtId="58" fontId="6" fillId="0" borderId="0" xfId="69" applyNumberFormat="1" applyAlignment="1">
      <alignment horizontal="center" vertical="center"/>
      <protection/>
    </xf>
    <xf numFmtId="0" fontId="6" fillId="34" borderId="10" xfId="69" applyFill="1" applyBorder="1" applyAlignment="1">
      <alignment horizontal="center" vertical="center"/>
      <protection/>
    </xf>
    <xf numFmtId="0" fontId="17" fillId="0" borderId="10" xfId="69" applyFont="1" applyBorder="1" applyAlignment="1">
      <alignment horizontal="center" vertical="center"/>
      <protection/>
    </xf>
    <xf numFmtId="0" fontId="6" fillId="33" borderId="0" xfId="69" applyFill="1" applyAlignment="1">
      <alignment horizontal="center" vertical="center"/>
      <protection/>
    </xf>
    <xf numFmtId="0" fontId="6" fillId="35" borderId="0" xfId="69" applyFill="1" applyAlignment="1">
      <alignment horizontal="center" vertical="center"/>
      <protection/>
    </xf>
    <xf numFmtId="0" fontId="6" fillId="0" borderId="0" xfId="71" applyAlignment="1">
      <alignment horizontal="center" vertical="center" shrinkToFit="1"/>
      <protection/>
    </xf>
    <xf numFmtId="0" fontId="6" fillId="0" borderId="30" xfId="69" applyBorder="1" applyAlignment="1">
      <alignment horizontal="center" vertical="center"/>
      <protection/>
    </xf>
    <xf numFmtId="0" fontId="24" fillId="0" borderId="31" xfId="69" applyFont="1" applyBorder="1" applyAlignment="1">
      <alignment horizontal="center" vertical="center" shrinkToFit="1"/>
      <protection/>
    </xf>
    <xf numFmtId="0" fontId="6" fillId="0" borderId="31" xfId="69" applyBorder="1" applyAlignment="1">
      <alignment horizontal="center" vertical="center"/>
      <protection/>
    </xf>
    <xf numFmtId="0" fontId="25" fillId="0" borderId="32" xfId="69" applyFont="1" applyBorder="1" applyAlignment="1">
      <alignment horizontal="center" vertical="center" shrinkToFit="1"/>
      <protection/>
    </xf>
    <xf numFmtId="0" fontId="6" fillId="33" borderId="33" xfId="69" applyFill="1" applyBorder="1" applyAlignment="1">
      <alignment horizontal="center" vertical="center" shrinkToFit="1"/>
      <protection/>
    </xf>
    <xf numFmtId="0" fontId="8" fillId="0" borderId="0" xfId="65" applyFont="1" applyAlignment="1">
      <alignment vertical="center"/>
      <protection/>
    </xf>
    <xf numFmtId="0" fontId="88" fillId="0" borderId="0" xfId="69" applyFont="1" applyAlignment="1">
      <alignment horizontal="center" vertical="center"/>
      <protection/>
    </xf>
    <xf numFmtId="0" fontId="88" fillId="0" borderId="25" xfId="69" applyFont="1" applyBorder="1" applyAlignment="1">
      <alignment horizontal="center" vertical="center"/>
      <protection/>
    </xf>
    <xf numFmtId="0" fontId="88" fillId="0" borderId="26" xfId="69" applyFont="1" applyBorder="1" applyAlignment="1">
      <alignment horizontal="center" vertical="center"/>
      <protection/>
    </xf>
    <xf numFmtId="0" fontId="89" fillId="0" borderId="0" xfId="69" applyFont="1" applyAlignment="1">
      <alignment horizontal="center" vertical="center"/>
      <protection/>
    </xf>
    <xf numFmtId="0" fontId="88" fillId="36" borderId="0" xfId="69" applyFont="1" applyFill="1" applyAlignment="1">
      <alignment horizontal="center" vertical="center"/>
      <protection/>
    </xf>
    <xf numFmtId="0" fontId="88" fillId="36" borderId="25" xfId="69" applyFont="1" applyFill="1" applyBorder="1" applyAlignment="1">
      <alignment horizontal="center" vertical="center"/>
      <protection/>
    </xf>
    <xf numFmtId="0" fontId="88" fillId="36" borderId="26" xfId="69" applyFont="1" applyFill="1" applyBorder="1" applyAlignment="1">
      <alignment horizontal="center" vertical="center"/>
      <protection/>
    </xf>
    <xf numFmtId="0" fontId="88" fillId="36" borderId="27" xfId="69" applyFont="1" applyFill="1" applyBorder="1" applyAlignment="1">
      <alignment horizontal="center" vertical="center"/>
      <protection/>
    </xf>
    <xf numFmtId="0" fontId="88" fillId="0" borderId="28" xfId="69" applyFont="1" applyBorder="1" applyAlignment="1">
      <alignment horizontal="center" vertical="center"/>
      <protection/>
    </xf>
    <xf numFmtId="0" fontId="88" fillId="36" borderId="28" xfId="69" applyFont="1" applyFill="1" applyBorder="1" applyAlignment="1">
      <alignment horizontal="center" vertical="center"/>
      <protection/>
    </xf>
    <xf numFmtId="0" fontId="88" fillId="36" borderId="13" xfId="69" applyFont="1" applyFill="1" applyBorder="1" applyAlignment="1">
      <alignment horizontal="center" vertical="center"/>
      <protection/>
    </xf>
    <xf numFmtId="0" fontId="89" fillId="0" borderId="28" xfId="69" applyFont="1" applyBorder="1" applyAlignment="1">
      <alignment horizontal="center" vertical="center"/>
      <protection/>
    </xf>
    <xf numFmtId="0" fontId="88" fillId="0" borderId="13" xfId="69" applyFont="1" applyBorder="1" applyAlignment="1">
      <alignment horizontal="center" vertical="center"/>
      <protection/>
    </xf>
    <xf numFmtId="0" fontId="88" fillId="0" borderId="27" xfId="69" applyFont="1" applyBorder="1" applyAlignment="1">
      <alignment horizontal="center" vertical="center"/>
      <protection/>
    </xf>
    <xf numFmtId="0" fontId="88" fillId="36" borderId="23" xfId="69" applyFont="1" applyFill="1" applyBorder="1" applyAlignment="1">
      <alignment horizontal="center" vertical="center"/>
      <protection/>
    </xf>
    <xf numFmtId="0" fontId="88" fillId="36" borderId="29" xfId="69" applyFont="1" applyFill="1" applyBorder="1" applyAlignment="1">
      <alignment horizontal="center" vertical="center"/>
      <protection/>
    </xf>
    <xf numFmtId="0" fontId="88" fillId="0" borderId="23" xfId="69" applyFont="1" applyBorder="1" applyAlignment="1">
      <alignment horizontal="center" vertical="center"/>
      <protection/>
    </xf>
    <xf numFmtId="0" fontId="88" fillId="0" borderId="29" xfId="69" applyFont="1" applyBorder="1" applyAlignment="1">
      <alignment horizontal="center" vertical="center"/>
      <protection/>
    </xf>
    <xf numFmtId="0" fontId="90" fillId="0" borderId="30" xfId="68" applyFont="1" applyBorder="1">
      <alignment vertical="center"/>
      <protection/>
    </xf>
    <xf numFmtId="0" fontId="90" fillId="0" borderId="34" xfId="68" applyFont="1" applyBorder="1">
      <alignment vertical="center"/>
      <protection/>
    </xf>
    <xf numFmtId="0" fontId="9" fillId="0" borderId="0" xfId="65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71" fillId="0" borderId="0" xfId="68">
      <alignment vertical="center"/>
      <protection/>
    </xf>
    <xf numFmtId="0" fontId="4" fillId="0" borderId="3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1" fillId="0" borderId="34" xfId="72" applyFont="1" applyBorder="1">
      <alignment vertical="center"/>
      <protection/>
    </xf>
    <xf numFmtId="0" fontId="21" fillId="0" borderId="30" xfId="72" applyFont="1" applyBorder="1">
      <alignment vertical="center"/>
      <protection/>
    </xf>
    <xf numFmtId="0" fontId="21" fillId="0" borderId="35" xfId="72" applyFont="1" applyBorder="1">
      <alignment vertical="center"/>
      <protection/>
    </xf>
    <xf numFmtId="0" fontId="83" fillId="0" borderId="0" xfId="0" applyFont="1" applyAlignment="1">
      <alignment horizontal="center" vertical="center" shrinkToFit="1"/>
    </xf>
    <xf numFmtId="0" fontId="71" fillId="0" borderId="34" xfId="68" applyBorder="1">
      <alignment vertical="center"/>
      <protection/>
    </xf>
    <xf numFmtId="0" fontId="71" fillId="0" borderId="35" xfId="68" applyBorder="1">
      <alignment vertical="center"/>
      <protection/>
    </xf>
    <xf numFmtId="0" fontId="90" fillId="0" borderId="35" xfId="68" applyFont="1" applyBorder="1">
      <alignment vertical="center"/>
      <protection/>
    </xf>
    <xf numFmtId="0" fontId="90" fillId="0" borderId="0" xfId="68" applyFont="1">
      <alignment vertical="center"/>
      <protection/>
    </xf>
    <xf numFmtId="0" fontId="90" fillId="0" borderId="34" xfId="68" applyFont="1" applyBorder="1">
      <alignment vertical="center"/>
      <protection/>
    </xf>
    <xf numFmtId="0" fontId="90" fillId="0" borderId="30" xfId="68" applyFont="1" applyBorder="1">
      <alignment vertical="center"/>
      <protection/>
    </xf>
    <xf numFmtId="0" fontId="90" fillId="0" borderId="35" xfId="68" applyFont="1" applyBorder="1">
      <alignment vertical="center"/>
      <protection/>
    </xf>
    <xf numFmtId="0" fontId="90" fillId="0" borderId="0" xfId="68" applyFont="1" applyAlignment="1">
      <alignment horizontal="center" vertical="center" wrapText="1"/>
      <protection/>
    </xf>
    <xf numFmtId="0" fontId="71" fillId="0" borderId="0" xfId="68" applyAlignment="1">
      <alignment horizontal="center" vertical="center"/>
      <protection/>
    </xf>
    <xf numFmtId="0" fontId="71" fillId="0" borderId="0" xfId="68">
      <alignment vertical="center"/>
      <protection/>
    </xf>
    <xf numFmtId="0" fontId="31" fillId="0" borderId="10" xfId="0" applyFont="1" applyBorder="1" applyAlignment="1">
      <alignment horizontal="center" vertical="center" wrapText="1" shrinkToFit="1"/>
    </xf>
    <xf numFmtId="0" fontId="83" fillId="0" borderId="0" xfId="0" applyFont="1" applyAlignment="1">
      <alignment horizontal="left" vertical="center"/>
    </xf>
    <xf numFmtId="0" fontId="91" fillId="0" borderId="0" xfId="68" applyFont="1" applyAlignment="1">
      <alignment vertical="center" shrinkToFit="1"/>
      <protection/>
    </xf>
    <xf numFmtId="0" fontId="90" fillId="0" borderId="0" xfId="68" applyFont="1" applyAlignment="1">
      <alignment horizontal="center" vertical="center"/>
      <protection/>
    </xf>
    <xf numFmtId="0" fontId="91" fillId="0" borderId="0" xfId="68" applyFont="1" applyAlignment="1">
      <alignment horizontal="center" vertical="center" shrinkToFit="1"/>
      <protection/>
    </xf>
    <xf numFmtId="0" fontId="21" fillId="0" borderId="30" xfId="69" applyFont="1" applyBorder="1" applyAlignment="1">
      <alignment horizontal="center" vertical="center" shrinkToFit="1"/>
      <protection/>
    </xf>
    <xf numFmtId="0" fontId="18" fillId="0" borderId="0" xfId="67" applyFont="1" applyAlignment="1">
      <alignment horizontal="left" vertical="center"/>
      <protection/>
    </xf>
    <xf numFmtId="0" fontId="18" fillId="0" borderId="0" xfId="67" applyFont="1" applyAlignment="1">
      <alignment horizontal="left" vertical="center" shrinkToFit="1"/>
      <protection/>
    </xf>
    <xf numFmtId="0" fontId="33" fillId="0" borderId="0" xfId="67" applyFont="1" applyAlignment="1">
      <alignment vertical="center" shrinkToFit="1"/>
      <protection/>
    </xf>
    <xf numFmtId="0" fontId="33" fillId="0" borderId="0" xfId="67" applyFont="1" applyAlignment="1" quotePrefix="1">
      <alignment horizontal="right" vertical="center" shrinkToFit="1"/>
      <protection/>
    </xf>
    <xf numFmtId="0" fontId="33" fillId="0" borderId="0" xfId="67" applyFont="1" applyAlignment="1">
      <alignment horizontal="right" vertical="center" shrinkToFit="1"/>
      <protection/>
    </xf>
    <xf numFmtId="0" fontId="90" fillId="0" borderId="0" xfId="68" applyFont="1" applyAlignment="1">
      <alignment horizontal="center" vertical="center"/>
      <protection/>
    </xf>
    <xf numFmtId="0" fontId="90" fillId="0" borderId="0" xfId="68" applyFont="1" applyAlignment="1">
      <alignment vertical="center" shrinkToFit="1"/>
      <protection/>
    </xf>
    <xf numFmtId="0" fontId="92" fillId="0" borderId="22" xfId="68" applyFont="1" applyBorder="1" applyAlignment="1">
      <alignment horizontal="center" vertical="center"/>
      <protection/>
    </xf>
    <xf numFmtId="0" fontId="90" fillId="0" borderId="0" xfId="68" applyFont="1" applyAlignment="1">
      <alignment horizontal="center" vertical="center"/>
      <protection/>
    </xf>
    <xf numFmtId="0" fontId="9" fillId="0" borderId="0" xfId="65" applyFont="1" applyAlignment="1">
      <alignment horizontal="left" vertical="center" shrinkToFit="1"/>
      <protection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36" fillId="0" borderId="10" xfId="0" applyFont="1" applyBorder="1" applyAlignment="1">
      <alignment horizontal="left" vertical="center" shrinkToFit="1"/>
    </xf>
    <xf numFmtId="0" fontId="92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left" vertical="center" shrinkToFit="1"/>
    </xf>
    <xf numFmtId="0" fontId="92" fillId="0" borderId="10" xfId="0" applyFont="1" applyBorder="1" applyAlignment="1">
      <alignment vertical="center" shrinkToFit="1"/>
    </xf>
    <xf numFmtId="0" fontId="37" fillId="0" borderId="11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93" fillId="37" borderId="10" xfId="0" applyFont="1" applyFill="1" applyBorder="1" applyAlignment="1">
      <alignment horizontal="left" vertical="center" shrinkToFit="1"/>
    </xf>
    <xf numFmtId="0" fontId="31" fillId="0" borderId="11" xfId="0" applyFont="1" applyBorder="1" applyAlignment="1">
      <alignment vertical="center" shrinkToFit="1"/>
    </xf>
    <xf numFmtId="0" fontId="13" fillId="38" borderId="10" xfId="0" applyFont="1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38" borderId="37" xfId="0" applyFont="1" applyFill="1" applyBorder="1" applyAlignment="1">
      <alignment vertical="center"/>
    </xf>
    <xf numFmtId="0" fontId="13" fillId="38" borderId="38" xfId="0" applyFont="1" applyFill="1" applyBorder="1" applyAlignment="1">
      <alignment vertical="center"/>
    </xf>
    <xf numFmtId="0" fontId="13" fillId="38" borderId="31" xfId="0" applyFont="1" applyFill="1" applyBorder="1" applyAlignment="1">
      <alignment vertical="center"/>
    </xf>
    <xf numFmtId="0" fontId="13" fillId="38" borderId="33" xfId="0" applyFont="1" applyFill="1" applyBorder="1" applyAlignment="1">
      <alignment vertical="center"/>
    </xf>
    <xf numFmtId="0" fontId="13" fillId="38" borderId="39" xfId="0" applyFont="1" applyFill="1" applyBorder="1" applyAlignment="1">
      <alignment vertical="center"/>
    </xf>
    <xf numFmtId="0" fontId="94" fillId="37" borderId="0" xfId="0" applyFont="1" applyFill="1" applyAlignment="1">
      <alignment horizontal="left" vertical="center" shrinkToFit="1"/>
    </xf>
    <xf numFmtId="0" fontId="93" fillId="37" borderId="0" xfId="0" applyFont="1" applyFill="1" applyAlignment="1">
      <alignment horizontal="left" vertical="center" shrinkToFit="1"/>
    </xf>
    <xf numFmtId="0" fontId="92" fillId="0" borderId="0" xfId="0" applyFont="1" applyAlignment="1">
      <alignment horizontal="right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2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92" fillId="0" borderId="0" xfId="68" applyFont="1" applyAlignment="1">
      <alignment horizontal="center" vertical="center"/>
      <protection/>
    </xf>
    <xf numFmtId="0" fontId="90" fillId="0" borderId="0" xfId="68" applyFont="1" applyAlignment="1">
      <alignment horizontal="center" vertical="center" shrinkToFit="1"/>
      <protection/>
    </xf>
    <xf numFmtId="0" fontId="90" fillId="0" borderId="0" xfId="68" applyFont="1" applyAlignment="1">
      <alignment horizontal="center" vertical="center"/>
      <protection/>
    </xf>
    <xf numFmtId="0" fontId="91" fillId="0" borderId="0" xfId="68" applyFont="1" applyAlignment="1">
      <alignment horizontal="center" vertical="center" shrinkToFit="1"/>
      <protection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91" fillId="0" borderId="0" xfId="68" applyFont="1" applyBorder="1" applyAlignment="1">
      <alignment horizontal="center" vertical="center" shrinkToFit="1"/>
      <protection/>
    </xf>
    <xf numFmtId="0" fontId="35" fillId="0" borderId="0" xfId="0" applyFont="1" applyBorder="1" applyAlignment="1">
      <alignment horizontal="left" vertical="center" shrinkToFit="1"/>
    </xf>
    <xf numFmtId="0" fontId="95" fillId="0" borderId="0" xfId="68" applyFont="1" applyBorder="1" applyAlignment="1">
      <alignment horizontal="center" vertical="center"/>
      <protection/>
    </xf>
    <xf numFmtId="0" fontId="92" fillId="0" borderId="0" xfId="68" applyFont="1" applyBorder="1" applyAlignment="1">
      <alignment horizontal="center" vertical="center"/>
      <protection/>
    </xf>
    <xf numFmtId="49" fontId="39" fillId="0" borderId="10" xfId="62" applyNumberFormat="1" applyFont="1" applyFill="1" applyBorder="1" applyAlignment="1">
      <alignment horizontal="left" vertical="center" shrinkToFit="1"/>
      <protection/>
    </xf>
    <xf numFmtId="49" fontId="39" fillId="0" borderId="10" xfId="62" applyNumberFormat="1" applyFont="1" applyBorder="1" applyAlignment="1">
      <alignment horizontal="left" vertical="center" shrinkToFit="1"/>
      <protection/>
    </xf>
    <xf numFmtId="0" fontId="91" fillId="0" borderId="47" xfId="68" applyFont="1" applyBorder="1" applyAlignment="1">
      <alignment horizontal="center" vertical="center" shrinkToFit="1"/>
      <protection/>
    </xf>
    <xf numFmtId="0" fontId="95" fillId="0" borderId="23" xfId="68" applyFont="1" applyBorder="1" applyAlignment="1">
      <alignment horizontal="center" vertical="center"/>
      <protection/>
    </xf>
    <xf numFmtId="49" fontId="5" fillId="0" borderId="10" xfId="62" applyNumberFormat="1" applyBorder="1" applyAlignment="1">
      <alignment horizontal="left" vertical="center"/>
      <protection/>
    </xf>
    <xf numFmtId="0" fontId="90" fillId="0" borderId="0" xfId="68" applyFont="1" applyBorder="1" applyAlignment="1">
      <alignment vertical="center" shrinkToFit="1"/>
      <protection/>
    </xf>
    <xf numFmtId="0" fontId="96" fillId="0" borderId="0" xfId="68" applyFont="1" applyBorder="1" applyAlignment="1">
      <alignment horizontal="center" vertical="center" shrinkToFit="1"/>
      <protection/>
    </xf>
    <xf numFmtId="0" fontId="90" fillId="0" borderId="0" xfId="68" applyFont="1" applyBorder="1" applyAlignment="1">
      <alignment horizontal="center" vertical="center" shrinkToFit="1"/>
      <protection/>
    </xf>
    <xf numFmtId="49" fontId="5" fillId="0" borderId="0" xfId="62" applyNumberForma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49" fontId="5" fillId="0" borderId="0" xfId="62" applyNumberFormat="1" applyFont="1" applyFill="1" applyBorder="1" applyAlignment="1">
      <alignment horizontal="left" vertical="center" shrinkToFit="1"/>
      <protection/>
    </xf>
    <xf numFmtId="0" fontId="83" fillId="0" borderId="0" xfId="0" applyFont="1" applyBorder="1" applyAlignment="1">
      <alignment horizontal="left" vertical="center"/>
    </xf>
    <xf numFmtId="0" fontId="5" fillId="0" borderId="0" xfId="62" applyFont="1" applyBorder="1" applyAlignment="1">
      <alignment horizontal="left" vertical="center" shrinkToFit="1"/>
      <protection/>
    </xf>
    <xf numFmtId="49" fontId="5" fillId="0" borderId="0" xfId="62" applyNumberFormat="1" applyFont="1" applyBorder="1" applyAlignment="1">
      <alignment horizontal="left" vertical="center" shrinkToFit="1"/>
      <protection/>
    </xf>
    <xf numFmtId="0" fontId="92" fillId="0" borderId="0" xfId="68" applyFont="1" applyBorder="1" applyAlignment="1">
      <alignment vertical="center"/>
      <protection/>
    </xf>
    <xf numFmtId="0" fontId="92" fillId="0" borderId="0" xfId="68" applyFont="1" applyBorder="1" applyAlignment="1">
      <alignment vertical="center" shrinkToFit="1"/>
      <protection/>
    </xf>
    <xf numFmtId="0" fontId="95" fillId="0" borderId="0" xfId="68" applyFont="1" applyBorder="1" applyAlignment="1">
      <alignment vertical="center"/>
      <protection/>
    </xf>
    <xf numFmtId="0" fontId="96" fillId="0" borderId="0" xfId="68" applyFont="1" applyBorder="1" applyAlignment="1">
      <alignment vertical="center" shrinkToFit="1"/>
      <protection/>
    </xf>
    <xf numFmtId="0" fontId="91" fillId="0" borderId="0" xfId="68" applyFont="1" applyBorder="1" applyAlignment="1">
      <alignment vertical="center" shrinkToFit="1"/>
      <protection/>
    </xf>
    <xf numFmtId="0" fontId="95" fillId="0" borderId="0" xfId="68" applyFont="1" applyFill="1" applyBorder="1" applyAlignment="1">
      <alignment vertical="center"/>
      <protection/>
    </xf>
    <xf numFmtId="0" fontId="97" fillId="0" borderId="0" xfId="68" applyFont="1" applyBorder="1" applyAlignment="1">
      <alignment vertical="center" shrinkToFit="1"/>
      <protection/>
    </xf>
    <xf numFmtId="0" fontId="98" fillId="0" borderId="0" xfId="68" applyFont="1" applyBorder="1" applyAlignment="1">
      <alignment vertical="center" shrinkToFit="1"/>
      <protection/>
    </xf>
    <xf numFmtId="0" fontId="90" fillId="0" borderId="22" xfId="68" applyFont="1" applyBorder="1" applyAlignment="1">
      <alignment vertical="center" shrinkToFit="1"/>
      <protection/>
    </xf>
    <xf numFmtId="0" fontId="90" fillId="0" borderId="48" xfId="68" applyFont="1" applyBorder="1" applyAlignment="1">
      <alignment vertical="center" shrinkToFit="1"/>
      <protection/>
    </xf>
    <xf numFmtId="0" fontId="98" fillId="0" borderId="49" xfId="68" applyFont="1" applyBorder="1" applyAlignment="1">
      <alignment vertical="center" shrinkToFit="1"/>
      <protection/>
    </xf>
    <xf numFmtId="0" fontId="90" fillId="0" borderId="50" xfId="68" applyFont="1" applyBorder="1" applyAlignment="1">
      <alignment vertical="center" shrinkToFit="1"/>
      <protection/>
    </xf>
    <xf numFmtId="0" fontId="91" fillId="0" borderId="49" xfId="68" applyFont="1" applyBorder="1" applyAlignment="1">
      <alignment horizontal="center" vertical="center" shrinkToFit="1"/>
      <protection/>
    </xf>
    <xf numFmtId="0" fontId="91" fillId="0" borderId="50" xfId="68" applyFont="1" applyBorder="1" applyAlignment="1">
      <alignment vertical="center" shrinkToFit="1"/>
      <protection/>
    </xf>
    <xf numFmtId="0" fontId="91" fillId="0" borderId="23" xfId="68" applyFont="1" applyBorder="1" applyAlignment="1">
      <alignment vertical="center" shrinkToFit="1"/>
      <protection/>
    </xf>
    <xf numFmtId="0" fontId="91" fillId="0" borderId="51" xfId="68" applyFont="1" applyBorder="1" applyAlignment="1">
      <alignment vertical="center" shrinkToFit="1"/>
      <protection/>
    </xf>
    <xf numFmtId="0" fontId="92" fillId="0" borderId="52" xfId="68" applyFont="1" applyBorder="1" applyAlignment="1">
      <alignment horizontal="center" vertical="center"/>
      <protection/>
    </xf>
    <xf numFmtId="0" fontId="92" fillId="0" borderId="49" xfId="68" applyFont="1" applyBorder="1" applyAlignment="1">
      <alignment horizontal="center" vertical="center" shrinkToFit="1"/>
      <protection/>
    </xf>
    <xf numFmtId="49" fontId="92" fillId="0" borderId="0" xfId="68" applyNumberFormat="1" applyFont="1" applyBorder="1" applyAlignment="1">
      <alignment horizontal="center" vertical="center" shrinkToFit="1"/>
      <protection/>
    </xf>
    <xf numFmtId="0" fontId="90" fillId="0" borderId="49" xfId="68" applyFont="1" applyBorder="1" applyAlignment="1">
      <alignment vertical="center" shrinkToFit="1"/>
      <protection/>
    </xf>
    <xf numFmtId="0" fontId="90" fillId="0" borderId="49" xfId="68" applyFont="1" applyBorder="1" applyAlignment="1">
      <alignment horizontal="center" vertical="center" shrinkToFit="1"/>
      <protection/>
    </xf>
    <xf numFmtId="0" fontId="97" fillId="0" borderId="49" xfId="68" applyFont="1" applyBorder="1" applyAlignment="1">
      <alignment vertical="center" shrinkToFit="1"/>
      <protection/>
    </xf>
    <xf numFmtId="0" fontId="90" fillId="0" borderId="50" xfId="68" applyFont="1" applyBorder="1" applyAlignment="1">
      <alignment horizontal="right" vertical="center" shrinkToFit="1"/>
      <protection/>
    </xf>
    <xf numFmtId="0" fontId="92" fillId="0" borderId="49" xfId="68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left" vertical="center"/>
    </xf>
    <xf numFmtId="49" fontId="5" fillId="0" borderId="10" xfId="62" applyNumberFormat="1" applyFill="1" applyBorder="1" applyAlignment="1">
      <alignment horizontal="left" vertical="center"/>
      <protection/>
    </xf>
    <xf numFmtId="49" fontId="5" fillId="0" borderId="10" xfId="62" applyNumberFormat="1" applyFont="1" applyFill="1" applyBorder="1" applyAlignment="1">
      <alignment horizontal="left" vertical="center" shrinkToFit="1"/>
      <protection/>
    </xf>
    <xf numFmtId="0" fontId="5" fillId="0" borderId="10" xfId="62" applyFont="1" applyBorder="1" applyAlignment="1">
      <alignment horizontal="left" vertical="center" shrinkToFit="1"/>
      <protection/>
    </xf>
    <xf numFmtId="49" fontId="5" fillId="0" borderId="10" xfId="62" applyNumberFormat="1" applyFont="1" applyBorder="1" applyAlignment="1">
      <alignment horizontal="left" vertical="center" shrinkToFit="1"/>
      <protection/>
    </xf>
    <xf numFmtId="0" fontId="6" fillId="0" borderId="0" xfId="63" applyBorder="1" applyAlignment="1">
      <alignment vertical="center"/>
      <protection/>
    </xf>
    <xf numFmtId="0" fontId="31" fillId="0" borderId="10" xfId="0" applyFont="1" applyBorder="1" applyAlignment="1">
      <alignment vertical="center" shrinkToFit="1"/>
    </xf>
    <xf numFmtId="0" fontId="38" fillId="0" borderId="10" xfId="62" applyFont="1" applyBorder="1" applyAlignment="1">
      <alignment horizontal="left" vertical="center" shrinkToFit="1"/>
      <protection/>
    </xf>
    <xf numFmtId="49" fontId="38" fillId="0" borderId="10" xfId="62" applyNumberFormat="1" applyFont="1" applyBorder="1" applyAlignment="1">
      <alignment horizontal="left" vertical="center" shrinkToFit="1"/>
      <protection/>
    </xf>
    <xf numFmtId="0" fontId="36" fillId="0" borderId="34" xfId="0" applyFont="1" applyBorder="1" applyAlignment="1">
      <alignment horizontal="left" vertical="center" shrinkToFit="1"/>
    </xf>
    <xf numFmtId="49" fontId="20" fillId="0" borderId="34" xfId="0" applyNumberFormat="1" applyFont="1" applyBorder="1" applyAlignment="1">
      <alignment horizontal="left" vertical="center" shrinkToFit="1"/>
    </xf>
    <xf numFmtId="0" fontId="31" fillId="0" borderId="34" xfId="0" applyFont="1" applyBorder="1" applyAlignment="1">
      <alignment vertical="center" shrinkToFit="1"/>
    </xf>
    <xf numFmtId="49" fontId="20" fillId="0" borderId="10" xfId="0" applyNumberFormat="1" applyFont="1" applyBorder="1" applyAlignment="1">
      <alignment horizontal="left" vertical="center" shrinkToFit="1"/>
    </xf>
    <xf numFmtId="49" fontId="38" fillId="0" borderId="10" xfId="62" applyNumberFormat="1" applyFont="1" applyFill="1" applyBorder="1" applyAlignment="1">
      <alignment horizontal="left" vertical="center" shrinkToFit="1"/>
      <protection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 shrinkToFit="1"/>
    </xf>
    <xf numFmtId="49" fontId="5" fillId="0" borderId="0" xfId="62" applyNumberFormat="1" applyBorder="1" applyAlignment="1">
      <alignment horizontal="left"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49" fontId="99" fillId="0" borderId="0" xfId="62" applyNumberFormat="1" applyFont="1" applyFill="1" applyBorder="1" applyAlignment="1">
      <alignment horizontal="left" vertical="center"/>
      <protection/>
    </xf>
    <xf numFmtId="49" fontId="99" fillId="0" borderId="0" xfId="62" applyNumberFormat="1" applyFont="1" applyBorder="1" applyAlignment="1">
      <alignment horizontal="left" vertical="center"/>
      <protection/>
    </xf>
    <xf numFmtId="0" fontId="39" fillId="0" borderId="10" xfId="62" applyFont="1" applyBorder="1" applyAlignment="1">
      <alignment horizontal="left" vertical="center" shrinkToFit="1"/>
      <protection/>
    </xf>
    <xf numFmtId="0" fontId="47" fillId="39" borderId="10" xfId="0" applyFont="1" applyFill="1" applyBorder="1" applyAlignment="1">
      <alignment horizontal="center" vertical="top" shrinkToFit="1"/>
    </xf>
    <xf numFmtId="0" fontId="12" fillId="40" borderId="0" xfId="0" applyFont="1" applyFill="1" applyAlignment="1">
      <alignment vertical="center" shrinkToFit="1"/>
    </xf>
    <xf numFmtId="0" fontId="39" fillId="0" borderId="10" xfId="62" applyFont="1" applyFill="1" applyBorder="1" applyAlignment="1">
      <alignment horizontal="left" vertical="center" shrinkToFit="1"/>
      <protection/>
    </xf>
    <xf numFmtId="49" fontId="39" fillId="0" borderId="10" xfId="62" applyNumberFormat="1" applyFont="1" applyFill="1" applyBorder="1" applyAlignment="1">
      <alignment vertical="center" shrinkToFit="1"/>
      <protection/>
    </xf>
    <xf numFmtId="0" fontId="48" fillId="0" borderId="10" xfId="63" applyFont="1" applyFill="1" applyBorder="1" applyAlignment="1">
      <alignment vertical="center" shrinkToFit="1"/>
      <protection/>
    </xf>
    <xf numFmtId="0" fontId="90" fillId="0" borderId="0" xfId="68" applyFont="1" applyAlignment="1">
      <alignment horizontal="center" vertical="center"/>
      <protection/>
    </xf>
    <xf numFmtId="0" fontId="90" fillId="0" borderId="49" xfId="68" applyFont="1" applyBorder="1" applyAlignment="1">
      <alignment horizontal="center" vertical="center" shrinkToFit="1"/>
      <protection/>
    </xf>
    <xf numFmtId="0" fontId="92" fillId="0" borderId="0" xfId="68" applyFont="1" applyAlignment="1">
      <alignment horizontal="center" vertical="center"/>
      <protection/>
    </xf>
    <xf numFmtId="31" fontId="9" fillId="0" borderId="0" xfId="65" applyNumberFormat="1" applyFont="1" applyAlignment="1">
      <alignment horizontal="left" vertical="center"/>
      <protection/>
    </xf>
    <xf numFmtId="49" fontId="90" fillId="40" borderId="34" xfId="68" applyNumberFormat="1" applyFont="1" applyFill="1" applyBorder="1">
      <alignment vertical="center"/>
      <protection/>
    </xf>
    <xf numFmtId="0" fontId="90" fillId="0" borderId="10" xfId="65" applyFont="1" applyFill="1" applyBorder="1" applyAlignment="1">
      <alignment horizontal="left" vertical="center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8" fontId="0" fillId="0" borderId="55" xfId="0" applyNumberFormat="1" applyBorder="1" applyAlignment="1">
      <alignment/>
    </xf>
    <xf numFmtId="178" fontId="0" fillId="0" borderId="0" xfId="0" applyNumberFormat="1" applyAlignment="1">
      <alignment/>
    </xf>
    <xf numFmtId="0" fontId="90" fillId="0" borderId="34" xfId="65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78" fontId="0" fillId="0" borderId="58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90" fillId="0" borderId="33" xfId="65" applyFont="1" applyFill="1" applyBorder="1" applyAlignment="1">
      <alignment horizontal="left" vertical="center"/>
      <protection/>
    </xf>
    <xf numFmtId="0" fontId="90" fillId="0" borderId="59" xfId="65" applyFont="1" applyFill="1" applyBorder="1" applyAlignment="1">
      <alignment horizontal="left" vertical="center"/>
      <protection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78" fontId="0" fillId="0" borderId="62" xfId="0" applyNumberFormat="1" applyBorder="1" applyAlignment="1">
      <alignment/>
    </xf>
    <xf numFmtId="0" fontId="0" fillId="0" borderId="39" xfId="0" applyBorder="1" applyAlignment="1">
      <alignment/>
    </xf>
    <xf numFmtId="0" fontId="90" fillId="0" borderId="41" xfId="65" applyFont="1" applyFill="1" applyBorder="1" applyAlignment="1">
      <alignment horizontal="left" vertical="center"/>
      <protection/>
    </xf>
    <xf numFmtId="0" fontId="90" fillId="0" borderId="63" xfId="65" applyFont="1" applyFill="1" applyBorder="1" applyAlignment="1">
      <alignment horizontal="left" vertical="center"/>
      <protection/>
    </xf>
    <xf numFmtId="0" fontId="0" fillId="0" borderId="54" xfId="0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1" fillId="34" borderId="34" xfId="70" applyFont="1" applyFill="1" applyBorder="1" applyAlignment="1">
      <alignment vertical="center"/>
      <protection/>
    </xf>
    <xf numFmtId="0" fontId="11" fillId="34" borderId="30" xfId="70" applyFont="1" applyFill="1" applyBorder="1" applyAlignment="1">
      <alignment vertical="center"/>
      <protection/>
    </xf>
    <xf numFmtId="0" fontId="6" fillId="0" borderId="0" xfId="70" applyAlignment="1">
      <alignment/>
      <protection/>
    </xf>
    <xf numFmtId="0" fontId="90" fillId="0" borderId="10" xfId="65" applyFont="1" applyBorder="1" applyAlignment="1">
      <alignment horizontal="left" vertical="center"/>
      <protection/>
    </xf>
    <xf numFmtId="0" fontId="90" fillId="18" borderId="10" xfId="65" applyFont="1" applyFill="1" applyBorder="1" applyAlignment="1">
      <alignment horizontal="center" vertical="center"/>
      <protection/>
    </xf>
    <xf numFmtId="0" fontId="90" fillId="0" borderId="33" xfId="65" applyFont="1" applyBorder="1" applyAlignment="1">
      <alignment horizontal="left" vertical="center"/>
      <protection/>
    </xf>
    <xf numFmtId="0" fontId="90" fillId="17" borderId="33" xfId="65" applyFont="1" applyFill="1" applyBorder="1" applyAlignment="1">
      <alignment horizontal="center" vertical="center"/>
      <protection/>
    </xf>
    <xf numFmtId="0" fontId="90" fillId="0" borderId="41" xfId="65" applyFont="1" applyBorder="1" applyAlignment="1">
      <alignment horizontal="left" vertical="center"/>
      <protection/>
    </xf>
    <xf numFmtId="0" fontId="90" fillId="18" borderId="41" xfId="65" applyFont="1" applyFill="1" applyBorder="1" applyAlignment="1">
      <alignment horizontal="center" vertical="center"/>
      <protection/>
    </xf>
    <xf numFmtId="0" fontId="90" fillId="19" borderId="10" xfId="65" applyFont="1" applyFill="1" applyBorder="1" applyAlignment="1">
      <alignment horizontal="center" vertical="center"/>
      <protection/>
    </xf>
    <xf numFmtId="0" fontId="90" fillId="16" borderId="10" xfId="65" applyFont="1" applyFill="1" applyBorder="1" applyAlignment="1">
      <alignment horizontal="center" vertical="center"/>
      <protection/>
    </xf>
    <xf numFmtId="0" fontId="100" fillId="0" borderId="33" xfId="65" applyFont="1" applyBorder="1" applyAlignment="1">
      <alignment horizontal="left" vertical="center"/>
      <protection/>
    </xf>
    <xf numFmtId="0" fontId="90" fillId="17" borderId="10" xfId="65" applyFont="1" applyFill="1" applyBorder="1" applyAlignment="1">
      <alignment horizontal="center" vertical="center"/>
      <protection/>
    </xf>
    <xf numFmtId="0" fontId="90" fillId="0" borderId="66" xfId="65" applyFont="1" applyBorder="1" applyAlignment="1">
      <alignment horizontal="center" vertical="center"/>
      <protection/>
    </xf>
    <xf numFmtId="0" fontId="90" fillId="0" borderId="67" xfId="65" applyFont="1" applyBorder="1" applyAlignment="1">
      <alignment horizontal="center" vertical="center"/>
      <protection/>
    </xf>
    <xf numFmtId="0" fontId="90" fillId="0" borderId="68" xfId="65" applyFont="1" applyBorder="1" applyAlignment="1">
      <alignment horizontal="center" vertical="center" shrinkToFit="1"/>
      <protection/>
    </xf>
    <xf numFmtId="0" fontId="90" fillId="0" borderId="43" xfId="65" applyFont="1" applyBorder="1" applyAlignment="1">
      <alignment horizontal="left" vertical="center"/>
      <protection/>
    </xf>
    <xf numFmtId="0" fontId="90" fillId="0" borderId="37" xfId="65" applyFont="1" applyBorder="1" applyAlignment="1">
      <alignment horizontal="center" vertical="center"/>
      <protection/>
    </xf>
    <xf numFmtId="0" fontId="90" fillId="0" borderId="69" xfId="65" applyFont="1" applyBorder="1" applyAlignment="1">
      <alignment horizontal="left" vertical="center"/>
      <protection/>
    </xf>
    <xf numFmtId="0" fontId="90" fillId="0" borderId="40" xfId="65" applyFont="1" applyBorder="1" applyAlignment="1">
      <alignment horizontal="left" vertical="center"/>
      <protection/>
    </xf>
    <xf numFmtId="0" fontId="90" fillId="0" borderId="42" xfId="65" applyFont="1" applyBorder="1" applyAlignment="1">
      <alignment horizontal="center" vertical="center"/>
      <protection/>
    </xf>
    <xf numFmtId="0" fontId="90" fillId="0" borderId="39" xfId="65" applyFont="1" applyBorder="1" applyAlignment="1">
      <alignment horizontal="center" vertical="center"/>
      <protection/>
    </xf>
    <xf numFmtId="0" fontId="90" fillId="0" borderId="43" xfId="65" applyFont="1" applyFill="1" applyBorder="1" applyAlignment="1">
      <alignment horizontal="left" vertical="center"/>
      <protection/>
    </xf>
    <xf numFmtId="0" fontId="90" fillId="0" borderId="10" xfId="65" applyFont="1" applyFill="1" applyBorder="1" applyAlignment="1">
      <alignment horizontal="center" vertical="center"/>
      <protection/>
    </xf>
    <xf numFmtId="0" fontId="90" fillId="0" borderId="37" xfId="65" applyFont="1" applyFill="1" applyBorder="1" applyAlignment="1">
      <alignment horizontal="center" vertical="center"/>
      <protection/>
    </xf>
    <xf numFmtId="0" fontId="90" fillId="0" borderId="33" xfId="65" applyFont="1" applyFill="1" applyBorder="1" applyAlignment="1">
      <alignment horizontal="center" vertical="center"/>
      <protection/>
    </xf>
    <xf numFmtId="0" fontId="90" fillId="0" borderId="41" xfId="65" applyFont="1" applyFill="1" applyBorder="1" applyAlignment="1">
      <alignment horizontal="center" vertical="center"/>
      <protection/>
    </xf>
    <xf numFmtId="0" fontId="11" fillId="34" borderId="34" xfId="70" applyFont="1" applyFill="1" applyBorder="1" applyAlignment="1">
      <alignment vertical="center" shrinkToFit="1"/>
      <protection/>
    </xf>
    <xf numFmtId="0" fontId="11" fillId="34" borderId="30" xfId="70" applyFont="1" applyFill="1" applyBorder="1" applyAlignment="1">
      <alignment vertical="center" shrinkToFit="1"/>
      <protection/>
    </xf>
    <xf numFmtId="0" fontId="11" fillId="34" borderId="35" xfId="70" applyFont="1" applyFill="1" applyBorder="1" applyAlignment="1">
      <alignment vertical="center" shrinkToFit="1"/>
      <protection/>
    </xf>
    <xf numFmtId="0" fontId="20" fillId="0" borderId="0" xfId="69" applyNumberFormat="1" applyFont="1" applyAlignment="1">
      <alignment vertical="center"/>
      <protection/>
    </xf>
    <xf numFmtId="0" fontId="6" fillId="0" borderId="0" xfId="70" applyNumberFormat="1">
      <alignment/>
      <protection/>
    </xf>
    <xf numFmtId="0" fontId="6" fillId="0" borderId="0" xfId="70" applyNumberFormat="1" applyAlignment="1">
      <alignment horizontal="center" vertical="center"/>
      <protection/>
    </xf>
    <xf numFmtId="0" fontId="6" fillId="0" borderId="0" xfId="70" applyNumberFormat="1" applyAlignment="1">
      <alignment horizontal="center" vertical="center" shrinkToFit="1"/>
      <protection/>
    </xf>
    <xf numFmtId="0" fontId="38" fillId="0" borderId="10" xfId="62" applyNumberFormat="1" applyFont="1" applyFill="1" applyBorder="1" applyAlignment="1">
      <alignment horizontal="left" vertical="center" shrinkToFit="1"/>
      <protection/>
    </xf>
    <xf numFmtId="0" fontId="6" fillId="0" borderId="0" xfId="69" applyNumberFormat="1" applyAlignment="1">
      <alignment vertical="center"/>
      <protection/>
    </xf>
    <xf numFmtId="0" fontId="5" fillId="0" borderId="10" xfId="62" applyNumberFormat="1" applyFont="1" applyBorder="1" applyAlignment="1">
      <alignment horizontal="left" vertical="center" shrinkToFit="1"/>
      <protection/>
    </xf>
    <xf numFmtId="0" fontId="6" fillId="0" borderId="0" xfId="70" applyNumberFormat="1" applyAlignment="1">
      <alignment/>
      <protection/>
    </xf>
    <xf numFmtId="0" fontId="6" fillId="0" borderId="0" xfId="69" applyNumberFormat="1" applyAlignment="1">
      <alignment horizontal="center" vertical="center"/>
      <protection/>
    </xf>
    <xf numFmtId="0" fontId="90" fillId="0" borderId="0" xfId="68" applyFont="1" applyAlignment="1">
      <alignment horizontal="center" vertical="center"/>
      <protection/>
    </xf>
    <xf numFmtId="0" fontId="88" fillId="0" borderId="0" xfId="69" applyFont="1" applyAlignment="1">
      <alignment horizontal="center" vertical="center"/>
      <protection/>
    </xf>
    <xf numFmtId="0" fontId="88" fillId="0" borderId="23" xfId="69" applyFont="1" applyBorder="1" applyAlignment="1">
      <alignment horizontal="center" vertical="center"/>
      <protection/>
    </xf>
    <xf numFmtId="0" fontId="88" fillId="0" borderId="25" xfId="69" applyFont="1" applyBorder="1" applyAlignment="1">
      <alignment horizontal="center" vertical="center"/>
      <protection/>
    </xf>
    <xf numFmtId="0" fontId="88" fillId="0" borderId="29" xfId="69" applyFont="1" applyBorder="1" applyAlignment="1">
      <alignment horizontal="center" vertical="center"/>
      <protection/>
    </xf>
    <xf numFmtId="0" fontId="88" fillId="0" borderId="28" xfId="69" applyFont="1" applyBorder="1" applyAlignment="1">
      <alignment horizontal="center" vertical="center"/>
      <protection/>
    </xf>
    <xf numFmtId="0" fontId="88" fillId="0" borderId="13" xfId="69" applyFont="1" applyBorder="1" applyAlignment="1">
      <alignment horizontal="center" vertical="center"/>
      <protection/>
    </xf>
    <xf numFmtId="0" fontId="88" fillId="0" borderId="26" xfId="69" applyFont="1" applyBorder="1" applyAlignment="1">
      <alignment horizontal="center" vertical="center"/>
      <protection/>
    </xf>
    <xf numFmtId="0" fontId="88" fillId="0" borderId="27" xfId="69" applyFont="1" applyBorder="1" applyAlignment="1">
      <alignment horizontal="center" vertical="center"/>
      <protection/>
    </xf>
    <xf numFmtId="0" fontId="11" fillId="34" borderId="30" xfId="70" applyFont="1" applyFill="1" applyBorder="1" applyAlignment="1">
      <alignment vertical="center" wrapText="1" shrinkToFit="1"/>
      <protection/>
    </xf>
    <xf numFmtId="0" fontId="90" fillId="0" borderId="41" xfId="65" applyFont="1" applyBorder="1" applyAlignment="1">
      <alignment horizontal="center" vertical="center"/>
      <protection/>
    </xf>
    <xf numFmtId="0" fontId="90" fillId="19" borderId="41" xfId="65" applyFont="1" applyFill="1" applyBorder="1" applyAlignment="1">
      <alignment horizontal="center" vertical="center"/>
      <protection/>
    </xf>
    <xf numFmtId="0" fontId="90" fillId="0" borderId="10" xfId="65" applyFont="1" applyBorder="1" applyAlignment="1">
      <alignment horizontal="center" vertical="center"/>
      <protection/>
    </xf>
    <xf numFmtId="0" fontId="90" fillId="0" borderId="33" xfId="65" applyFont="1" applyBorder="1" applyAlignment="1">
      <alignment horizontal="center" vertical="center"/>
      <protection/>
    </xf>
    <xf numFmtId="0" fontId="90" fillId="18" borderId="33" xfId="65" applyFont="1" applyFill="1" applyBorder="1" applyAlignment="1">
      <alignment horizontal="center" vertical="center"/>
      <protection/>
    </xf>
    <xf numFmtId="0" fontId="90" fillId="0" borderId="10" xfId="65" applyFont="1" applyBorder="1" applyAlignment="1">
      <alignment horizontal="left" vertical="center" shrinkToFit="1"/>
      <protection/>
    </xf>
    <xf numFmtId="0" fontId="90" fillId="15" borderId="10" xfId="65" applyFont="1" applyFill="1" applyBorder="1" applyAlignment="1">
      <alignment horizontal="center" vertical="center"/>
      <protection/>
    </xf>
    <xf numFmtId="0" fontId="90" fillId="16" borderId="41" xfId="65" applyFont="1" applyFill="1" applyBorder="1" applyAlignment="1">
      <alignment horizontal="center" vertical="center"/>
      <protection/>
    </xf>
    <xf numFmtId="0" fontId="100" fillId="0" borderId="10" xfId="65" applyFont="1" applyBorder="1" applyAlignment="1">
      <alignment horizontal="left" vertical="center"/>
      <protection/>
    </xf>
    <xf numFmtId="0" fontId="90" fillId="0" borderId="70" xfId="65" applyFont="1" applyBorder="1" applyAlignment="1">
      <alignment horizontal="center" vertical="center"/>
      <protection/>
    </xf>
    <xf numFmtId="0" fontId="90" fillId="0" borderId="71" xfId="65" applyFont="1" applyBorder="1" applyAlignment="1">
      <alignment horizontal="center" vertical="center"/>
      <protection/>
    </xf>
    <xf numFmtId="0" fontId="90" fillId="0" borderId="72" xfId="65" applyFont="1" applyBorder="1" applyAlignment="1">
      <alignment horizontal="center" vertical="center" shrinkToFit="1"/>
      <protection/>
    </xf>
    <xf numFmtId="0" fontId="71" fillId="0" borderId="0" xfId="68" applyNumberFormat="1">
      <alignment vertical="center"/>
      <protection/>
    </xf>
    <xf numFmtId="0" fontId="5" fillId="0" borderId="10" xfId="62" applyNumberFormat="1" applyFont="1" applyFill="1" applyBorder="1" applyAlignment="1">
      <alignment horizontal="left" vertical="center" shrinkToFit="1"/>
      <protection/>
    </xf>
    <xf numFmtId="0" fontId="90" fillId="0" borderId="0" xfId="68" applyNumberFormat="1" applyFont="1">
      <alignment vertical="center"/>
      <protection/>
    </xf>
    <xf numFmtId="0" fontId="11" fillId="0" borderId="10" xfId="70" applyFont="1" applyBorder="1" applyAlignment="1">
      <alignment vertical="center"/>
      <protection/>
    </xf>
    <xf numFmtId="0" fontId="21" fillId="0" borderId="10" xfId="70" applyFont="1" applyBorder="1" applyAlignment="1">
      <alignment vertical="center"/>
      <protection/>
    </xf>
    <xf numFmtId="0" fontId="11" fillId="0" borderId="73" xfId="70" applyFont="1" applyBorder="1" applyAlignment="1">
      <alignment vertical="center"/>
      <protection/>
    </xf>
    <xf numFmtId="0" fontId="11" fillId="0" borderId="0" xfId="70" applyFont="1" applyBorder="1" applyAlignment="1">
      <alignment vertical="center"/>
      <protection/>
    </xf>
    <xf numFmtId="0" fontId="21" fillId="0" borderId="73" xfId="70" applyFont="1" applyBorder="1" applyAlignment="1">
      <alignment vertical="center"/>
      <protection/>
    </xf>
    <xf numFmtId="0" fontId="21" fillId="0" borderId="0" xfId="70" applyFont="1" applyBorder="1" applyAlignment="1">
      <alignment vertical="center"/>
      <protection/>
    </xf>
    <xf numFmtId="0" fontId="21" fillId="0" borderId="30" xfId="69" applyFont="1" applyBorder="1" applyAlignment="1">
      <alignment horizontal="center" vertical="center" wrapText="1" shrinkToFit="1"/>
      <protection/>
    </xf>
    <xf numFmtId="0" fontId="11" fillId="34" borderId="30" xfId="70" applyFont="1" applyFill="1" applyBorder="1" applyAlignment="1">
      <alignment vertical="center" wrapText="1"/>
      <protection/>
    </xf>
    <xf numFmtId="0" fontId="90" fillId="0" borderId="43" xfId="65" applyFont="1" applyBorder="1" applyAlignment="1">
      <alignment horizontal="left" vertical="center" shrinkToFit="1"/>
      <protection/>
    </xf>
    <xf numFmtId="0" fontId="88" fillId="0" borderId="25" xfId="69" applyFont="1" applyBorder="1" applyAlignment="1">
      <alignment horizontal="center" vertical="center"/>
      <protection/>
    </xf>
    <xf numFmtId="0" fontId="29" fillId="0" borderId="0" xfId="65" applyFont="1" applyAlignment="1">
      <alignment horizontal="left" vertical="center" shrinkToFit="1"/>
      <protection/>
    </xf>
    <xf numFmtId="0" fontId="29" fillId="0" borderId="0" xfId="65" applyFont="1" applyAlignment="1">
      <alignment horizontal="center" vertical="center" shrinkToFit="1"/>
      <protection/>
    </xf>
    <xf numFmtId="0" fontId="30" fillId="0" borderId="0" xfId="65" applyFont="1" applyAlignment="1">
      <alignment horizontal="center" vertical="center" shrinkToFit="1"/>
      <protection/>
    </xf>
    <xf numFmtId="0" fontId="9" fillId="0" borderId="0" xfId="65" applyFont="1" applyAlignment="1">
      <alignment horizontal="left" vertical="center" wrapText="1"/>
      <protection/>
    </xf>
    <xf numFmtId="0" fontId="101" fillId="0" borderId="0" xfId="65" applyFont="1" applyAlignment="1">
      <alignment horizontal="left" vertical="center" shrinkToFit="1"/>
      <protection/>
    </xf>
    <xf numFmtId="0" fontId="19" fillId="0" borderId="0" xfId="65" applyFont="1" applyAlignment="1">
      <alignment horizontal="center" vertical="center" shrinkToFit="1"/>
      <protection/>
    </xf>
    <xf numFmtId="0" fontId="102" fillId="0" borderId="0" xfId="0" applyFont="1" applyAlignment="1">
      <alignment horizontal="left" vertical="center"/>
    </xf>
    <xf numFmtId="0" fontId="10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3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74" xfId="0" applyBorder="1" applyAlignment="1">
      <alignment horizontal="center"/>
    </xf>
    <xf numFmtId="0" fontId="0" fillId="0" borderId="28" xfId="0" applyBorder="1" applyAlignment="1">
      <alignment horizontal="center"/>
    </xf>
    <xf numFmtId="0" fontId="96" fillId="0" borderId="75" xfId="68" applyFont="1" applyBorder="1" applyAlignment="1">
      <alignment horizontal="center" vertical="center" shrinkToFit="1"/>
      <protection/>
    </xf>
    <xf numFmtId="0" fontId="96" fillId="0" borderId="76" xfId="68" applyFont="1" applyBorder="1" applyAlignment="1">
      <alignment horizontal="center" vertical="center" shrinkToFit="1"/>
      <protection/>
    </xf>
    <xf numFmtId="0" fontId="96" fillId="0" borderId="77" xfId="68" applyFont="1" applyBorder="1" applyAlignment="1">
      <alignment horizontal="center" vertical="center" shrinkToFit="1"/>
      <protection/>
    </xf>
    <xf numFmtId="0" fontId="96" fillId="0" borderId="78" xfId="68" applyFont="1" applyBorder="1" applyAlignment="1">
      <alignment horizontal="center" vertical="center" shrinkToFit="1"/>
      <protection/>
    </xf>
    <xf numFmtId="0" fontId="92" fillId="0" borderId="0" xfId="68" applyFont="1" applyAlignment="1">
      <alignment horizontal="center" vertical="center"/>
      <protection/>
    </xf>
    <xf numFmtId="0" fontId="96" fillId="0" borderId="52" xfId="68" applyFont="1" applyBorder="1" applyAlignment="1">
      <alignment horizontal="center" vertical="center" shrinkToFit="1"/>
      <protection/>
    </xf>
    <xf numFmtId="0" fontId="96" fillId="0" borderId="48" xfId="68" applyFont="1" applyBorder="1" applyAlignment="1">
      <alignment horizontal="center" vertical="center" shrinkToFit="1"/>
      <protection/>
    </xf>
    <xf numFmtId="0" fontId="96" fillId="0" borderId="49" xfId="68" applyFont="1" applyBorder="1" applyAlignment="1">
      <alignment horizontal="center" vertical="center" shrinkToFit="1"/>
      <protection/>
    </xf>
    <xf numFmtId="0" fontId="96" fillId="0" borderId="50" xfId="68" applyFont="1" applyBorder="1" applyAlignment="1">
      <alignment horizontal="center" vertical="center" shrinkToFit="1"/>
      <protection/>
    </xf>
    <xf numFmtId="0" fontId="96" fillId="0" borderId="47" xfId="68" applyFont="1" applyBorder="1" applyAlignment="1">
      <alignment horizontal="center" vertical="center" shrinkToFit="1"/>
      <protection/>
    </xf>
    <xf numFmtId="0" fontId="96" fillId="0" borderId="51" xfId="68" applyFont="1" applyBorder="1" applyAlignment="1">
      <alignment horizontal="center" vertical="center" shrinkToFit="1"/>
      <protection/>
    </xf>
    <xf numFmtId="0" fontId="97" fillId="0" borderId="49" xfId="68" applyFont="1" applyBorder="1" applyAlignment="1">
      <alignment horizontal="center" vertical="center" wrapText="1" shrinkToFit="1"/>
      <protection/>
    </xf>
    <xf numFmtId="0" fontId="97" fillId="0" borderId="0" xfId="68" applyFont="1" applyBorder="1" applyAlignment="1">
      <alignment horizontal="center" vertical="center" shrinkToFit="1"/>
      <protection/>
    </xf>
    <xf numFmtId="0" fontId="97" fillId="0" borderId="50" xfId="68" applyFont="1" applyBorder="1" applyAlignment="1">
      <alignment horizontal="center" vertical="center" shrinkToFit="1"/>
      <protection/>
    </xf>
    <xf numFmtId="0" fontId="97" fillId="0" borderId="49" xfId="68" applyFont="1" applyBorder="1" applyAlignment="1">
      <alignment horizontal="center" vertical="center" shrinkToFit="1"/>
      <protection/>
    </xf>
    <xf numFmtId="0" fontId="97" fillId="0" borderId="47" xfId="68" applyFont="1" applyBorder="1" applyAlignment="1">
      <alignment horizontal="center" vertical="center" shrinkToFit="1"/>
      <protection/>
    </xf>
    <xf numFmtId="0" fontId="97" fillId="0" borderId="23" xfId="68" applyFont="1" applyBorder="1" applyAlignment="1">
      <alignment horizontal="center" vertical="center" shrinkToFit="1"/>
      <protection/>
    </xf>
    <xf numFmtId="0" fontId="97" fillId="0" borderId="51" xfId="68" applyFont="1" applyBorder="1" applyAlignment="1">
      <alignment horizontal="center" vertical="center" shrinkToFit="1"/>
      <protection/>
    </xf>
    <xf numFmtId="0" fontId="96" fillId="0" borderId="0" xfId="68" applyFont="1" applyAlignment="1">
      <alignment horizontal="center" vertical="center" shrinkToFit="1"/>
      <protection/>
    </xf>
    <xf numFmtId="0" fontId="96" fillId="0" borderId="79" xfId="68" applyFont="1" applyBorder="1" applyAlignment="1">
      <alignment horizontal="center" vertical="center" shrinkToFit="1"/>
      <protection/>
    </xf>
    <xf numFmtId="0" fontId="96" fillId="0" borderId="80" xfId="68" applyFont="1" applyBorder="1" applyAlignment="1">
      <alignment horizontal="center" vertical="center" shrinkToFit="1"/>
      <protection/>
    </xf>
    <xf numFmtId="31" fontId="21" fillId="0" borderId="0" xfId="69" applyNumberFormat="1" applyFont="1" applyAlignment="1">
      <alignment horizontal="center" vertical="center"/>
      <protection/>
    </xf>
    <xf numFmtId="0" fontId="11" fillId="0" borderId="10" xfId="69" applyFont="1" applyBorder="1" applyAlignment="1">
      <alignment horizontal="center" vertical="center"/>
      <protection/>
    </xf>
    <xf numFmtId="181" fontId="21" fillId="0" borderId="0" xfId="69" applyNumberFormat="1" applyFont="1" applyAlignment="1">
      <alignment horizontal="right" vertical="center" shrinkToFit="1"/>
      <protection/>
    </xf>
    <xf numFmtId="0" fontId="21" fillId="0" borderId="0" xfId="69" applyFont="1" applyAlignment="1">
      <alignment horizontal="right" vertical="center"/>
      <protection/>
    </xf>
    <xf numFmtId="0" fontId="18" fillId="0" borderId="0" xfId="69" applyFont="1" applyAlignment="1">
      <alignment horizontal="center" vertical="center"/>
      <protection/>
    </xf>
    <xf numFmtId="0" fontId="6" fillId="0" borderId="40" xfId="69" applyBorder="1" applyAlignment="1">
      <alignment horizontal="center" vertical="center"/>
      <protection/>
    </xf>
    <xf numFmtId="0" fontId="6" fillId="0" borderId="41" xfId="69" applyBorder="1" applyAlignment="1">
      <alignment horizontal="center" vertical="center"/>
      <protection/>
    </xf>
    <xf numFmtId="0" fontId="6" fillId="0" borderId="63" xfId="69" applyBorder="1" applyAlignment="1">
      <alignment horizontal="center" vertical="center"/>
      <protection/>
    </xf>
    <xf numFmtId="0" fontId="6" fillId="0" borderId="81" xfId="69" applyBorder="1" applyAlignment="1">
      <alignment horizontal="center" vertical="center"/>
      <protection/>
    </xf>
    <xf numFmtId="0" fontId="6" fillId="0" borderId="82" xfId="69" applyBorder="1" applyAlignment="1">
      <alignment horizontal="center" vertical="center"/>
      <protection/>
    </xf>
    <xf numFmtId="0" fontId="6" fillId="0" borderId="42" xfId="69" applyBorder="1" applyAlignment="1">
      <alignment horizontal="center" vertical="center"/>
      <protection/>
    </xf>
    <xf numFmtId="0" fontId="6" fillId="0" borderId="79" xfId="69" applyBorder="1" applyAlignment="1">
      <alignment horizontal="center" vertical="center"/>
      <protection/>
    </xf>
    <xf numFmtId="0" fontId="6" fillId="0" borderId="80" xfId="69" applyBorder="1" applyAlignment="1">
      <alignment horizontal="center" vertical="center"/>
      <protection/>
    </xf>
    <xf numFmtId="0" fontId="11" fillId="0" borderId="43" xfId="69" applyFont="1" applyBorder="1" applyAlignment="1">
      <alignment horizontal="center" vertical="center"/>
      <protection/>
    </xf>
    <xf numFmtId="0" fontId="21" fillId="0" borderId="10" xfId="69" applyFont="1" applyBorder="1" applyAlignment="1">
      <alignment horizontal="center" vertical="center" shrinkToFit="1"/>
      <protection/>
    </xf>
    <xf numFmtId="0" fontId="94" fillId="0" borderId="74" xfId="69" applyFont="1" applyBorder="1" applyAlignment="1">
      <alignment horizontal="center" vertical="center" shrinkToFit="1"/>
      <protection/>
    </xf>
    <xf numFmtId="0" fontId="94" fillId="0" borderId="28" xfId="69" applyFont="1" applyBorder="1" applyAlignment="1">
      <alignment horizontal="center" vertical="center" shrinkToFit="1"/>
      <protection/>
    </xf>
    <xf numFmtId="0" fontId="94" fillId="0" borderId="13" xfId="69" applyFont="1" applyBorder="1" applyAlignment="1">
      <alignment horizontal="center" vertical="center" shrinkToFit="1"/>
      <protection/>
    </xf>
    <xf numFmtId="0" fontId="94" fillId="0" borderId="73" xfId="69" applyFont="1" applyBorder="1" applyAlignment="1">
      <alignment horizontal="center" vertical="center" shrinkToFit="1"/>
      <protection/>
    </xf>
    <xf numFmtId="0" fontId="94" fillId="0" borderId="0" xfId="69" applyFont="1" applyAlignment="1">
      <alignment horizontal="center" vertical="center" shrinkToFit="1"/>
      <protection/>
    </xf>
    <xf numFmtId="0" fontId="94" fillId="0" borderId="25" xfId="69" applyFont="1" applyBorder="1" applyAlignment="1">
      <alignment horizontal="center" vertical="center" shrinkToFit="1"/>
      <protection/>
    </xf>
    <xf numFmtId="0" fontId="94" fillId="0" borderId="83" xfId="69" applyFont="1" applyBorder="1" applyAlignment="1">
      <alignment horizontal="center" vertical="center" shrinkToFit="1"/>
      <protection/>
    </xf>
    <xf numFmtId="0" fontId="94" fillId="0" borderId="26" xfId="69" applyFont="1" applyBorder="1" applyAlignment="1">
      <alignment horizontal="center" vertical="center" shrinkToFit="1"/>
      <protection/>
    </xf>
    <xf numFmtId="0" fontId="94" fillId="0" borderId="27" xfId="69" applyFont="1" applyBorder="1" applyAlignment="1">
      <alignment horizontal="center" vertical="center" shrinkToFit="1"/>
      <protection/>
    </xf>
    <xf numFmtId="0" fontId="6" fillId="33" borderId="74" xfId="69" applyFill="1" applyBorder="1" applyAlignment="1">
      <alignment horizontal="center" vertical="center" shrinkToFit="1"/>
      <protection/>
    </xf>
    <xf numFmtId="0" fontId="6" fillId="33" borderId="28" xfId="69" applyFill="1" applyBorder="1" applyAlignment="1">
      <alignment horizontal="center" vertical="center" shrinkToFit="1"/>
      <protection/>
    </xf>
    <xf numFmtId="0" fontId="21" fillId="0" borderId="37" xfId="69" applyFont="1" applyBorder="1" applyAlignment="1">
      <alignment horizontal="center" vertical="center" shrinkToFit="1"/>
      <protection/>
    </xf>
    <xf numFmtId="0" fontId="21" fillId="0" borderId="43" xfId="69" applyFont="1" applyBorder="1" applyAlignment="1">
      <alignment horizontal="center" vertical="center" shrinkToFit="1"/>
      <protection/>
    </xf>
    <xf numFmtId="0" fontId="6" fillId="33" borderId="84" xfId="69" applyFill="1" applyBorder="1" applyAlignment="1">
      <alignment horizontal="center" vertical="center" shrinkToFit="1"/>
      <protection/>
    </xf>
    <xf numFmtId="0" fontId="6" fillId="33" borderId="85" xfId="69" applyFill="1" applyBorder="1" applyAlignment="1">
      <alignment horizontal="center" vertical="center" shrinkToFit="1"/>
      <protection/>
    </xf>
    <xf numFmtId="0" fontId="6" fillId="33" borderId="83" xfId="69" applyFill="1" applyBorder="1" applyAlignment="1">
      <alignment horizontal="center" vertical="center" shrinkToFit="1"/>
      <protection/>
    </xf>
    <xf numFmtId="0" fontId="6" fillId="33" borderId="26" xfId="69" applyFill="1" applyBorder="1" applyAlignment="1">
      <alignment horizontal="center" vertical="center" shrinkToFit="1"/>
      <protection/>
    </xf>
    <xf numFmtId="0" fontId="6" fillId="33" borderId="86" xfId="69" applyFill="1" applyBorder="1" applyAlignment="1">
      <alignment horizontal="center" vertical="center" shrinkToFit="1"/>
      <protection/>
    </xf>
    <xf numFmtId="0" fontId="6" fillId="33" borderId="87" xfId="69" applyFill="1" applyBorder="1" applyAlignment="1">
      <alignment horizontal="center" vertical="center" shrinkToFit="1"/>
      <protection/>
    </xf>
    <xf numFmtId="0" fontId="6" fillId="33" borderId="88" xfId="69" applyFill="1" applyBorder="1" applyAlignment="1">
      <alignment horizontal="center" vertical="center" shrinkToFit="1"/>
      <protection/>
    </xf>
    <xf numFmtId="0" fontId="6" fillId="33" borderId="21" xfId="69" applyFill="1" applyBorder="1" applyAlignment="1">
      <alignment horizontal="center" vertical="center" shrinkToFit="1"/>
      <protection/>
    </xf>
    <xf numFmtId="0" fontId="6" fillId="33" borderId="89" xfId="69" applyFill="1" applyBorder="1" applyAlignment="1">
      <alignment horizontal="center" vertical="center" shrinkToFit="1"/>
      <protection/>
    </xf>
    <xf numFmtId="0" fontId="6" fillId="33" borderId="34" xfId="69" applyFill="1" applyBorder="1" applyAlignment="1">
      <alignment horizontal="center" vertical="center" shrinkToFit="1"/>
      <protection/>
    </xf>
    <xf numFmtId="0" fontId="6" fillId="33" borderId="35" xfId="69" applyFill="1" applyBorder="1" applyAlignment="1">
      <alignment horizontal="center" vertical="center" shrinkToFit="1"/>
      <protection/>
    </xf>
    <xf numFmtId="0" fontId="11" fillId="0" borderId="69" xfId="69" applyFont="1" applyBorder="1" applyAlignment="1">
      <alignment horizontal="center" vertical="center"/>
      <protection/>
    </xf>
    <xf numFmtId="0" fontId="11" fillId="0" borderId="33" xfId="69" applyFont="1" applyBorder="1" applyAlignment="1">
      <alignment horizontal="center" vertical="center"/>
      <protection/>
    </xf>
    <xf numFmtId="0" fontId="21" fillId="0" borderId="33" xfId="69" applyFont="1" applyBorder="1" applyAlignment="1">
      <alignment horizontal="center" vertical="center" shrinkToFit="1"/>
      <protection/>
    </xf>
    <xf numFmtId="0" fontId="94" fillId="0" borderId="90" xfId="69" applyFont="1" applyBorder="1" applyAlignment="1">
      <alignment horizontal="center" vertical="center" shrinkToFit="1"/>
      <protection/>
    </xf>
    <xf numFmtId="0" fontId="94" fillId="0" borderId="23" xfId="69" applyFont="1" applyBorder="1" applyAlignment="1">
      <alignment horizontal="center" vertical="center" shrinkToFit="1"/>
      <protection/>
    </xf>
    <xf numFmtId="0" fontId="94" fillId="0" borderId="29" xfId="69" applyFont="1" applyBorder="1" applyAlignment="1">
      <alignment horizontal="center" vertical="center" shrinkToFit="1"/>
      <protection/>
    </xf>
    <xf numFmtId="0" fontId="21" fillId="0" borderId="39" xfId="69" applyFont="1" applyBorder="1" applyAlignment="1">
      <alignment horizontal="center" vertical="center" shrinkToFit="1"/>
      <protection/>
    </xf>
    <xf numFmtId="0" fontId="21" fillId="0" borderId="69" xfId="69" applyFont="1" applyBorder="1" applyAlignment="1">
      <alignment horizontal="center" vertical="center" shrinkToFit="1"/>
      <protection/>
    </xf>
    <xf numFmtId="0" fontId="6" fillId="33" borderId="59" xfId="69" applyFill="1" applyBorder="1" applyAlignment="1">
      <alignment horizontal="center" vertical="center" shrinkToFit="1"/>
      <protection/>
    </xf>
    <xf numFmtId="0" fontId="6" fillId="33" borderId="91" xfId="69" applyFill="1" applyBorder="1" applyAlignment="1">
      <alignment horizontal="center" vertical="center" shrinkToFit="1"/>
      <protection/>
    </xf>
    <xf numFmtId="0" fontId="27" fillId="0" borderId="92" xfId="69" applyFont="1" applyBorder="1" applyAlignment="1">
      <alignment horizontal="center" vertical="center" textRotation="255"/>
      <protection/>
    </xf>
    <xf numFmtId="0" fontId="27" fillId="0" borderId="93" xfId="69" applyFont="1" applyBorder="1" applyAlignment="1">
      <alignment horizontal="center" vertical="center" textRotation="255"/>
      <protection/>
    </xf>
    <xf numFmtId="0" fontId="27" fillId="0" borderId="94" xfId="69" applyFont="1" applyBorder="1" applyAlignment="1">
      <alignment horizontal="center" vertical="center" textRotation="255"/>
      <protection/>
    </xf>
    <xf numFmtId="0" fontId="6" fillId="0" borderId="52" xfId="69" applyBorder="1" applyAlignment="1">
      <alignment horizontal="center" vertical="center"/>
      <protection/>
    </xf>
    <xf numFmtId="0" fontId="6" fillId="0" borderId="22" xfId="69" applyBorder="1" applyAlignment="1">
      <alignment horizontal="center" vertical="center"/>
      <protection/>
    </xf>
    <xf numFmtId="0" fontId="6" fillId="0" borderId="48" xfId="69" applyBorder="1" applyAlignment="1">
      <alignment horizontal="center" vertical="center"/>
      <protection/>
    </xf>
    <xf numFmtId="0" fontId="6" fillId="0" borderId="49" xfId="69" applyBorder="1" applyAlignment="1">
      <alignment horizontal="center" vertical="center"/>
      <protection/>
    </xf>
    <xf numFmtId="0" fontId="6" fillId="0" borderId="0" xfId="69" applyAlignment="1">
      <alignment horizontal="center" vertical="center"/>
      <protection/>
    </xf>
    <xf numFmtId="0" fontId="6" fillId="0" borderId="50" xfId="69" applyBorder="1" applyAlignment="1">
      <alignment horizontal="center" vertical="center"/>
      <protection/>
    </xf>
    <xf numFmtId="0" fontId="6" fillId="0" borderId="64" xfId="69" applyBorder="1" applyAlignment="1">
      <alignment horizontal="center" vertical="center"/>
      <protection/>
    </xf>
    <xf numFmtId="0" fontId="6" fillId="0" borderId="26" xfId="69" applyBorder="1" applyAlignment="1">
      <alignment horizontal="center" vertical="center"/>
      <protection/>
    </xf>
    <xf numFmtId="0" fontId="6" fillId="0" borderId="95" xfId="69" applyBorder="1" applyAlignment="1">
      <alignment horizontal="center" vertical="center"/>
      <protection/>
    </xf>
    <xf numFmtId="0" fontId="28" fillId="0" borderId="41" xfId="69" applyFont="1" applyBorder="1" applyAlignment="1">
      <alignment horizontal="center" vertical="center" wrapText="1"/>
      <protection/>
    </xf>
    <xf numFmtId="0" fontId="28" fillId="0" borderId="10" xfId="69" applyFont="1" applyBorder="1" applyAlignment="1">
      <alignment horizontal="center" vertical="center" wrapText="1"/>
      <protection/>
    </xf>
    <xf numFmtId="0" fontId="6" fillId="0" borderId="24" xfId="69" applyBorder="1" applyAlignment="1">
      <alignment horizontal="center" vertical="center"/>
      <protection/>
    </xf>
    <xf numFmtId="0" fontId="6" fillId="0" borderId="25" xfId="69" applyBorder="1" applyAlignment="1">
      <alignment horizontal="center" vertical="center"/>
      <protection/>
    </xf>
    <xf numFmtId="0" fontId="6" fillId="0" borderId="27" xfId="69" applyBorder="1" applyAlignment="1">
      <alignment horizontal="center" vertical="center"/>
      <protection/>
    </xf>
    <xf numFmtId="0" fontId="6" fillId="0" borderId="96" xfId="69" applyBorder="1" applyAlignment="1">
      <alignment horizontal="center" vertical="center"/>
      <protection/>
    </xf>
    <xf numFmtId="0" fontId="6" fillId="0" borderId="73" xfId="69" applyBorder="1" applyAlignment="1">
      <alignment horizontal="center" vertical="center"/>
      <protection/>
    </xf>
    <xf numFmtId="0" fontId="6" fillId="0" borderId="83" xfId="69" applyBorder="1" applyAlignment="1">
      <alignment horizontal="center" vertical="center"/>
      <protection/>
    </xf>
    <xf numFmtId="0" fontId="6" fillId="0" borderId="71" xfId="69" applyBorder="1" applyAlignment="1">
      <alignment horizontal="center" vertical="center"/>
      <protection/>
    </xf>
    <xf numFmtId="0" fontId="6" fillId="0" borderId="38" xfId="69" applyBorder="1" applyAlignment="1">
      <alignment horizontal="center" vertical="center"/>
      <protection/>
    </xf>
    <xf numFmtId="0" fontId="6" fillId="0" borderId="17" xfId="69" applyBorder="1" applyAlignment="1">
      <alignment horizontal="center" vertical="center"/>
      <protection/>
    </xf>
    <xf numFmtId="0" fontId="6" fillId="0" borderId="72" xfId="69" applyBorder="1" applyAlignment="1">
      <alignment horizontal="center" vertical="center"/>
      <protection/>
    </xf>
    <xf numFmtId="0" fontId="6" fillId="0" borderId="97" xfId="69" applyBorder="1" applyAlignment="1">
      <alignment horizontal="center" vertical="center"/>
      <protection/>
    </xf>
    <xf numFmtId="0" fontId="6" fillId="0" borderId="98" xfId="69" applyBorder="1" applyAlignment="1">
      <alignment horizontal="center" vertical="center"/>
      <protection/>
    </xf>
    <xf numFmtId="0" fontId="6" fillId="0" borderId="0" xfId="69" applyAlignment="1">
      <alignment horizontal="center" vertical="center" wrapText="1"/>
      <protection/>
    </xf>
    <xf numFmtId="0" fontId="6" fillId="0" borderId="99" xfId="69" applyBorder="1" applyAlignment="1">
      <alignment horizontal="center" vertical="center" textRotation="255"/>
      <protection/>
    </xf>
    <xf numFmtId="0" fontId="6" fillId="0" borderId="93" xfId="69" applyBorder="1" applyAlignment="1">
      <alignment horizontal="center" vertical="center" textRotation="255"/>
      <protection/>
    </xf>
    <xf numFmtId="0" fontId="6" fillId="0" borderId="100" xfId="69" applyBorder="1" applyAlignment="1">
      <alignment horizontal="center" vertical="center" textRotation="255"/>
      <protection/>
    </xf>
    <xf numFmtId="0" fontId="28" fillId="0" borderId="101" xfId="69" applyFont="1" applyBorder="1" applyAlignment="1">
      <alignment horizontal="center" vertical="center" wrapText="1"/>
      <protection/>
    </xf>
    <xf numFmtId="0" fontId="28" fillId="0" borderId="30" xfId="69" applyFont="1" applyBorder="1" applyAlignment="1">
      <alignment horizontal="center" vertical="center" wrapText="1"/>
      <protection/>
    </xf>
    <xf numFmtId="0" fontId="28" fillId="0" borderId="102" xfId="69" applyFont="1" applyBorder="1" applyAlignment="1">
      <alignment horizontal="center" vertical="center" wrapText="1"/>
      <protection/>
    </xf>
    <xf numFmtId="0" fontId="27" fillId="0" borderId="49" xfId="69" applyFont="1" applyBorder="1" applyAlignment="1">
      <alignment horizontal="center" vertical="center" wrapText="1"/>
      <protection/>
    </xf>
    <xf numFmtId="0" fontId="27" fillId="0" borderId="64" xfId="69" applyFont="1" applyBorder="1" applyAlignment="1">
      <alignment horizontal="center" vertical="center" wrapText="1"/>
      <protection/>
    </xf>
    <xf numFmtId="0" fontId="88" fillId="0" borderId="103" xfId="69" applyFont="1" applyBorder="1" applyAlignment="1">
      <alignment horizontal="center" vertical="center"/>
      <protection/>
    </xf>
    <xf numFmtId="0" fontId="88" fillId="0" borderId="104" xfId="69" applyFont="1" applyBorder="1" applyAlignment="1">
      <alignment horizontal="center" vertical="center"/>
      <protection/>
    </xf>
    <xf numFmtId="0" fontId="88" fillId="0" borderId="105" xfId="69" applyFont="1" applyBorder="1" applyAlignment="1">
      <alignment horizontal="center" vertical="center"/>
      <protection/>
    </xf>
    <xf numFmtId="0" fontId="88" fillId="0" borderId="106" xfId="69" applyFont="1" applyBorder="1" applyAlignment="1">
      <alignment horizontal="center" vertical="center"/>
      <protection/>
    </xf>
    <xf numFmtId="0" fontId="88" fillId="0" borderId="107" xfId="69" applyFont="1" applyBorder="1" applyAlignment="1">
      <alignment horizontal="center" vertical="center"/>
      <protection/>
    </xf>
    <xf numFmtId="0" fontId="88" fillId="0" borderId="108" xfId="69" applyFont="1" applyBorder="1" applyAlignment="1">
      <alignment horizontal="center" vertical="center"/>
      <protection/>
    </xf>
    <xf numFmtId="0" fontId="88" fillId="0" borderId="49" xfId="69" applyFont="1" applyBorder="1" applyAlignment="1">
      <alignment horizontal="center" vertical="center"/>
      <protection/>
    </xf>
    <xf numFmtId="0" fontId="88" fillId="0" borderId="64" xfId="69" applyFont="1" applyBorder="1" applyAlignment="1">
      <alignment horizontal="center" vertical="center"/>
      <protection/>
    </xf>
    <xf numFmtId="0" fontId="88" fillId="0" borderId="0" xfId="69" applyFont="1" applyAlignment="1">
      <alignment horizontal="center" vertical="center"/>
      <protection/>
    </xf>
    <xf numFmtId="0" fontId="88" fillId="0" borderId="26" xfId="69" applyFont="1" applyBorder="1" applyAlignment="1">
      <alignment horizontal="center" vertical="center"/>
      <protection/>
    </xf>
    <xf numFmtId="0" fontId="88" fillId="0" borderId="25" xfId="69" applyFont="1" applyBorder="1" applyAlignment="1">
      <alignment horizontal="center" vertical="center"/>
      <protection/>
    </xf>
    <xf numFmtId="0" fontId="88" fillId="0" borderId="27" xfId="69" applyFont="1" applyBorder="1" applyAlignment="1">
      <alignment horizontal="center" vertical="center"/>
      <protection/>
    </xf>
    <xf numFmtId="2" fontId="88" fillId="0" borderId="73" xfId="69" applyNumberFormat="1" applyFont="1" applyBorder="1" applyAlignment="1">
      <alignment horizontal="center" vertical="center"/>
      <protection/>
    </xf>
    <xf numFmtId="2" fontId="88" fillId="0" borderId="0" xfId="69" applyNumberFormat="1" applyFont="1" applyAlignment="1">
      <alignment horizontal="center" vertical="center"/>
      <protection/>
    </xf>
    <xf numFmtId="2" fontId="88" fillId="0" borderId="25" xfId="69" applyNumberFormat="1" applyFont="1" applyBorder="1" applyAlignment="1">
      <alignment horizontal="center" vertical="center"/>
      <protection/>
    </xf>
    <xf numFmtId="182" fontId="88" fillId="0" borderId="38" xfId="69" applyNumberFormat="1" applyFont="1" applyBorder="1" applyAlignment="1">
      <alignment horizontal="center" vertical="center"/>
      <protection/>
    </xf>
    <xf numFmtId="182" fontId="88" fillId="0" borderId="17" xfId="69" applyNumberFormat="1" applyFont="1" applyBorder="1" applyAlignment="1">
      <alignment horizontal="center" vertical="center"/>
      <protection/>
    </xf>
    <xf numFmtId="0" fontId="22" fillId="0" borderId="98" xfId="69" applyFont="1" applyBorder="1" applyAlignment="1">
      <alignment horizontal="center" vertical="center"/>
      <protection/>
    </xf>
    <xf numFmtId="0" fontId="22" fillId="0" borderId="37" xfId="69" applyFont="1" applyBorder="1" applyAlignment="1">
      <alignment horizontal="center" vertical="center"/>
      <protection/>
    </xf>
    <xf numFmtId="0" fontId="88" fillId="0" borderId="73" xfId="69" applyFont="1" applyBorder="1" applyAlignment="1">
      <alignment horizontal="center" vertical="center"/>
      <protection/>
    </xf>
    <xf numFmtId="0" fontId="88" fillId="0" borderId="83" xfId="69" applyFont="1" applyBorder="1" applyAlignment="1">
      <alignment horizontal="center" vertical="center"/>
      <protection/>
    </xf>
    <xf numFmtId="0" fontId="27" fillId="0" borderId="65" xfId="69" applyFont="1" applyBorder="1" applyAlignment="1">
      <alignment horizontal="center" vertical="center" wrapText="1"/>
      <protection/>
    </xf>
    <xf numFmtId="0" fontId="88" fillId="0" borderId="109" xfId="69" applyFont="1" applyBorder="1" applyAlignment="1">
      <alignment horizontal="center" vertical="center"/>
      <protection/>
    </xf>
    <xf numFmtId="0" fontId="88" fillId="0" borderId="110" xfId="69" applyFont="1" applyBorder="1" applyAlignment="1">
      <alignment horizontal="center" vertical="center"/>
      <protection/>
    </xf>
    <xf numFmtId="0" fontId="88" fillId="0" borderId="111" xfId="69" applyFont="1" applyBorder="1" applyAlignment="1">
      <alignment horizontal="center" vertical="center"/>
      <protection/>
    </xf>
    <xf numFmtId="0" fontId="88" fillId="0" borderId="112" xfId="69" applyFont="1" applyBorder="1" applyAlignment="1">
      <alignment horizontal="center" vertical="center"/>
      <protection/>
    </xf>
    <xf numFmtId="0" fontId="88" fillId="0" borderId="113" xfId="69" applyFont="1" applyBorder="1" applyAlignment="1">
      <alignment horizontal="center" vertical="center"/>
      <protection/>
    </xf>
    <xf numFmtId="0" fontId="88" fillId="0" borderId="65" xfId="69" applyFont="1" applyBorder="1" applyAlignment="1">
      <alignment horizontal="center" vertical="center"/>
      <protection/>
    </xf>
    <xf numFmtId="0" fontId="88" fillId="0" borderId="28" xfId="69" applyFont="1" applyBorder="1" applyAlignment="1">
      <alignment horizontal="center" vertical="center"/>
      <protection/>
    </xf>
    <xf numFmtId="0" fontId="88" fillId="0" borderId="13" xfId="69" applyFont="1" applyBorder="1" applyAlignment="1">
      <alignment horizontal="center" vertical="center"/>
      <protection/>
    </xf>
    <xf numFmtId="2" fontId="88" fillId="0" borderId="74" xfId="69" applyNumberFormat="1" applyFont="1" applyBorder="1" applyAlignment="1">
      <alignment horizontal="center" vertical="center"/>
      <protection/>
    </xf>
    <xf numFmtId="2" fontId="88" fillId="0" borderId="28" xfId="69" applyNumberFormat="1" applyFont="1" applyBorder="1" applyAlignment="1">
      <alignment horizontal="center" vertical="center"/>
      <protection/>
    </xf>
    <xf numFmtId="2" fontId="88" fillId="0" borderId="13" xfId="69" applyNumberFormat="1" applyFont="1" applyBorder="1" applyAlignment="1">
      <alignment horizontal="center" vertical="center"/>
      <protection/>
    </xf>
    <xf numFmtId="182" fontId="88" fillId="0" borderId="11" xfId="69" applyNumberFormat="1" applyFont="1" applyBorder="1" applyAlignment="1">
      <alignment horizontal="center" vertical="center"/>
      <protection/>
    </xf>
    <xf numFmtId="0" fontId="103" fillId="0" borderId="37" xfId="69" applyFont="1" applyBorder="1" applyAlignment="1">
      <alignment horizontal="center" vertical="center"/>
      <protection/>
    </xf>
    <xf numFmtId="0" fontId="28" fillId="0" borderId="114" xfId="69" applyFont="1" applyBorder="1" applyAlignment="1">
      <alignment horizontal="center" vertical="center" wrapText="1"/>
      <protection/>
    </xf>
    <xf numFmtId="0" fontId="28" fillId="0" borderId="115" xfId="69" applyFont="1" applyBorder="1" applyAlignment="1">
      <alignment horizontal="center" vertical="center" wrapText="1"/>
      <protection/>
    </xf>
    <xf numFmtId="0" fontId="28" fillId="0" borderId="116" xfId="69" applyFont="1" applyBorder="1" applyAlignment="1">
      <alignment horizontal="center" vertical="center" wrapText="1"/>
      <protection/>
    </xf>
    <xf numFmtId="0" fontId="27" fillId="0" borderId="47" xfId="69" applyFont="1" applyBorder="1" applyAlignment="1">
      <alignment horizontal="center" vertical="center" wrapText="1"/>
      <protection/>
    </xf>
    <xf numFmtId="0" fontId="88" fillId="0" borderId="117" xfId="69" applyFont="1" applyBorder="1" applyAlignment="1">
      <alignment horizontal="center" vertical="center"/>
      <protection/>
    </xf>
    <xf numFmtId="0" fontId="88" fillId="0" borderId="118" xfId="69" applyFont="1" applyBorder="1" applyAlignment="1">
      <alignment horizontal="center" vertical="center"/>
      <protection/>
    </xf>
    <xf numFmtId="0" fontId="88" fillId="0" borderId="119" xfId="69" applyFont="1" applyBorder="1" applyAlignment="1">
      <alignment horizontal="center" vertical="center"/>
      <protection/>
    </xf>
    <xf numFmtId="0" fontId="88" fillId="0" borderId="47" xfId="69" applyFont="1" applyBorder="1" applyAlignment="1">
      <alignment horizontal="center" vertical="center"/>
      <protection/>
    </xf>
    <xf numFmtId="0" fontId="88" fillId="0" borderId="23" xfId="69" applyFont="1" applyBorder="1" applyAlignment="1">
      <alignment horizontal="center" vertical="center"/>
      <protection/>
    </xf>
    <xf numFmtId="0" fontId="88" fillId="0" borderId="29" xfId="69" applyFont="1" applyBorder="1" applyAlignment="1">
      <alignment horizontal="center" vertical="center"/>
      <protection/>
    </xf>
    <xf numFmtId="0" fontId="88" fillId="0" borderId="90" xfId="69" applyFont="1" applyBorder="1" applyAlignment="1">
      <alignment horizontal="center" vertical="center"/>
      <protection/>
    </xf>
    <xf numFmtId="182" fontId="88" fillId="0" borderId="31" xfId="69" applyNumberFormat="1" applyFont="1" applyBorder="1" applyAlignment="1">
      <alignment horizontal="center" vertical="center"/>
      <protection/>
    </xf>
    <xf numFmtId="0" fontId="103" fillId="0" borderId="39" xfId="69" applyFont="1" applyBorder="1" applyAlignment="1">
      <alignment horizontal="center" vertical="center"/>
      <protection/>
    </xf>
    <xf numFmtId="0" fontId="21" fillId="0" borderId="10" xfId="69" applyFont="1" applyBorder="1" applyAlignment="1">
      <alignment horizontal="center" vertical="center" wrapText="1" shrinkToFit="1"/>
      <protection/>
    </xf>
    <xf numFmtId="0" fontId="21" fillId="0" borderId="37" xfId="69" applyFont="1" applyBorder="1" applyAlignment="1">
      <alignment horizontal="center" vertical="center" wrapText="1" shrinkToFit="1"/>
      <protection/>
    </xf>
    <xf numFmtId="0" fontId="21" fillId="0" borderId="43" xfId="69" applyFont="1" applyBorder="1" applyAlignment="1">
      <alignment horizontal="center" vertical="center" wrapText="1" shrinkToFit="1"/>
      <protection/>
    </xf>
    <xf numFmtId="0" fontId="21" fillId="0" borderId="33" xfId="69" applyFont="1" applyBorder="1" applyAlignment="1">
      <alignment horizontal="center" vertical="center" wrapText="1" shrinkToFit="1"/>
      <protection/>
    </xf>
    <xf numFmtId="0" fontId="21" fillId="0" borderId="39" xfId="69" applyFont="1" applyBorder="1" applyAlignment="1">
      <alignment horizontal="center" vertical="center" wrapText="1" shrinkToFit="1"/>
      <protection/>
    </xf>
    <xf numFmtId="0" fontId="21" fillId="0" borderId="69" xfId="69" applyFont="1" applyBorder="1" applyAlignment="1">
      <alignment horizontal="center" vertical="center" wrapText="1" shrinkToFi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shrinkToFit="1"/>
    </xf>
    <xf numFmtId="49" fontId="42" fillId="0" borderId="0" xfId="0" applyNumberFormat="1" applyFont="1" applyAlignment="1">
      <alignment horizontal="center" vertical="center" shrinkToFit="1"/>
    </xf>
    <xf numFmtId="0" fontId="98" fillId="0" borderId="65" xfId="68" applyFont="1" applyBorder="1" applyAlignment="1">
      <alignment horizontal="center" vertical="center" shrinkToFit="1"/>
      <protection/>
    </xf>
    <xf numFmtId="0" fontId="98" fillId="0" borderId="120" xfId="68" applyFont="1" applyBorder="1" applyAlignment="1">
      <alignment horizontal="center" vertical="center" shrinkToFit="1"/>
      <protection/>
    </xf>
    <xf numFmtId="0" fontId="98" fillId="0" borderId="49" xfId="68" applyFont="1" applyBorder="1" applyAlignment="1">
      <alignment horizontal="center" vertical="center" shrinkToFit="1"/>
      <protection/>
    </xf>
    <xf numFmtId="0" fontId="98" fillId="0" borderId="50" xfId="68" applyFont="1" applyBorder="1" applyAlignment="1">
      <alignment horizontal="center" vertical="center" shrinkToFit="1"/>
      <protection/>
    </xf>
    <xf numFmtId="0" fontId="98" fillId="0" borderId="47" xfId="68" applyFont="1" applyBorder="1" applyAlignment="1">
      <alignment horizontal="center" vertical="center" shrinkToFit="1"/>
      <protection/>
    </xf>
    <xf numFmtId="0" fontId="98" fillId="0" borderId="51" xfId="68" applyFont="1" applyBorder="1" applyAlignment="1">
      <alignment horizontal="center" vertical="center" shrinkToFit="1"/>
      <protection/>
    </xf>
    <xf numFmtId="0" fontId="90" fillId="0" borderId="65" xfId="68" applyFont="1" applyBorder="1" applyAlignment="1">
      <alignment horizontal="center" vertical="center" wrapText="1" shrinkToFit="1"/>
      <protection/>
    </xf>
    <xf numFmtId="0" fontId="90" fillId="0" borderId="120" xfId="68" applyFont="1" applyBorder="1" applyAlignment="1">
      <alignment horizontal="center" vertical="center" shrinkToFit="1"/>
      <protection/>
    </xf>
    <xf numFmtId="0" fontId="90" fillId="0" borderId="49" xfId="68" applyFont="1" applyBorder="1" applyAlignment="1">
      <alignment horizontal="center" vertical="center" shrinkToFit="1"/>
      <protection/>
    </xf>
    <xf numFmtId="0" fontId="90" fillId="0" borderId="50" xfId="68" applyFont="1" applyBorder="1" applyAlignment="1">
      <alignment horizontal="center" vertical="center" shrinkToFit="1"/>
      <protection/>
    </xf>
    <xf numFmtId="0" fontId="90" fillId="0" borderId="47" xfId="68" applyFont="1" applyBorder="1" applyAlignment="1">
      <alignment horizontal="center" vertical="center" shrinkToFit="1"/>
      <protection/>
    </xf>
    <xf numFmtId="0" fontId="90" fillId="0" borderId="51" xfId="68" applyFont="1" applyBorder="1" applyAlignment="1">
      <alignment horizontal="center" vertical="center" shrinkToFit="1"/>
      <protection/>
    </xf>
    <xf numFmtId="0" fontId="96" fillId="0" borderId="64" xfId="68" applyFont="1" applyBorder="1" applyAlignment="1">
      <alignment horizontal="center" vertical="center" shrinkToFit="1"/>
      <protection/>
    </xf>
    <xf numFmtId="0" fontId="96" fillId="0" borderId="95" xfId="68" applyFont="1" applyBorder="1" applyAlignment="1">
      <alignment horizontal="center" vertical="center" shrinkToFit="1"/>
      <protection/>
    </xf>
    <xf numFmtId="0" fontId="90" fillId="0" borderId="34" xfId="68" applyFont="1" applyBorder="1" applyAlignment="1">
      <alignment horizontal="center" vertical="center"/>
      <protection/>
    </xf>
    <xf numFmtId="0" fontId="90" fillId="0" borderId="30" xfId="68" applyFont="1" applyBorder="1" applyAlignment="1">
      <alignment horizontal="center" vertical="center"/>
      <protection/>
    </xf>
    <xf numFmtId="0" fontId="90" fillId="0" borderId="35" xfId="68" applyFont="1" applyBorder="1" applyAlignment="1">
      <alignment horizontal="center" vertical="center"/>
      <protection/>
    </xf>
    <xf numFmtId="0" fontId="90" fillId="0" borderId="10" xfId="68" applyFont="1" applyBorder="1" applyAlignment="1">
      <alignment horizontal="center" vertical="center"/>
      <protection/>
    </xf>
    <xf numFmtId="0" fontId="90" fillId="0" borderId="121" xfId="68" applyFont="1" applyBorder="1" applyAlignment="1">
      <alignment horizontal="center" vertical="center"/>
      <protection/>
    </xf>
    <xf numFmtId="0" fontId="90" fillId="0" borderId="122" xfId="68" applyFont="1" applyBorder="1" applyAlignment="1">
      <alignment horizontal="center" vertical="center"/>
      <protection/>
    </xf>
    <xf numFmtId="0" fontId="92" fillId="0" borderId="122" xfId="68" applyFont="1" applyBorder="1" applyAlignment="1">
      <alignment horizontal="center" vertical="center"/>
      <protection/>
    </xf>
    <xf numFmtId="0" fontId="90" fillId="0" borderId="123" xfId="68" applyFont="1" applyBorder="1" applyAlignment="1">
      <alignment horizontal="center" vertical="center"/>
      <protection/>
    </xf>
    <xf numFmtId="0" fontId="90" fillId="0" borderId="74" xfId="68" applyFont="1" applyBorder="1" applyAlignment="1">
      <alignment horizontal="center" vertical="center"/>
      <protection/>
    </xf>
    <xf numFmtId="0" fontId="90" fillId="0" borderId="13" xfId="68" applyFont="1" applyBorder="1" applyAlignment="1">
      <alignment horizontal="center" vertical="center"/>
      <protection/>
    </xf>
    <xf numFmtId="0" fontId="90" fillId="0" borderId="73" xfId="68" applyFont="1" applyBorder="1" applyAlignment="1">
      <alignment horizontal="center" vertical="center"/>
      <protection/>
    </xf>
    <xf numFmtId="0" fontId="90" fillId="0" borderId="25" xfId="68" applyFont="1" applyBorder="1" applyAlignment="1">
      <alignment horizontal="center" vertical="center"/>
      <protection/>
    </xf>
    <xf numFmtId="0" fontId="90" fillId="0" borderId="83" xfId="68" applyFont="1" applyBorder="1" applyAlignment="1">
      <alignment horizontal="center" vertical="center"/>
      <protection/>
    </xf>
    <xf numFmtId="0" fontId="90" fillId="0" borderId="27" xfId="68" applyFont="1" applyBorder="1" applyAlignment="1">
      <alignment horizontal="center" vertical="center"/>
      <protection/>
    </xf>
    <xf numFmtId="0" fontId="90" fillId="0" borderId="124" xfId="68" applyFont="1" applyBorder="1" applyAlignment="1">
      <alignment horizontal="center" vertical="center"/>
      <protection/>
    </xf>
    <xf numFmtId="0" fontId="90" fillId="0" borderId="125" xfId="68" applyFont="1" applyBorder="1" applyAlignment="1">
      <alignment horizontal="center" vertical="center"/>
      <protection/>
    </xf>
    <xf numFmtId="0" fontId="90" fillId="0" borderId="34" xfId="68" applyFont="1" applyBorder="1" applyAlignment="1">
      <alignment horizontal="center" vertical="center" shrinkToFit="1"/>
      <protection/>
    </xf>
    <xf numFmtId="0" fontId="90" fillId="0" borderId="35" xfId="68" applyFont="1" applyBorder="1" applyAlignment="1">
      <alignment horizontal="center" vertical="center" shrinkToFit="1"/>
      <protection/>
    </xf>
    <xf numFmtId="0" fontId="90" fillId="0" borderId="28" xfId="68" applyFont="1" applyBorder="1" applyAlignment="1">
      <alignment horizontal="center" vertical="center"/>
      <protection/>
    </xf>
    <xf numFmtId="0" fontId="90" fillId="0" borderId="0" xfId="68" applyFont="1" applyAlignment="1">
      <alignment horizontal="center" vertical="center"/>
      <protection/>
    </xf>
    <xf numFmtId="0" fontId="90" fillId="0" borderId="26" xfId="68" applyFont="1" applyBorder="1" applyAlignment="1">
      <alignment horizontal="center" vertical="center"/>
      <protection/>
    </xf>
    <xf numFmtId="0" fontId="90" fillId="0" borderId="126" xfId="68" applyFont="1" applyBorder="1" applyAlignment="1">
      <alignment horizontal="center" vertical="center"/>
      <protection/>
    </xf>
    <xf numFmtId="0" fontId="90" fillId="0" borderId="127" xfId="68" applyFont="1" applyBorder="1" applyAlignment="1">
      <alignment horizontal="center" vertical="center"/>
      <protection/>
    </xf>
    <xf numFmtId="0" fontId="92" fillId="0" borderId="127" xfId="68" applyFont="1" applyBorder="1" applyAlignment="1">
      <alignment horizontal="center" vertical="center"/>
      <protection/>
    </xf>
    <xf numFmtId="0" fontId="90" fillId="0" borderId="128" xfId="68" applyFont="1" applyBorder="1" applyAlignment="1">
      <alignment horizontal="center" vertical="center"/>
      <protection/>
    </xf>
    <xf numFmtId="0" fontId="90" fillId="0" borderId="74" xfId="68" applyFont="1" applyBorder="1" applyAlignment="1">
      <alignment horizontal="center" vertical="center" wrapText="1"/>
      <protection/>
    </xf>
    <xf numFmtId="0" fontId="90" fillId="0" borderId="13" xfId="68" applyFont="1" applyBorder="1" applyAlignment="1">
      <alignment horizontal="center" vertical="center" wrapText="1"/>
      <protection/>
    </xf>
    <xf numFmtId="0" fontId="90" fillId="0" borderId="83" xfId="68" applyFont="1" applyBorder="1" applyAlignment="1">
      <alignment horizontal="center" vertical="center" wrapText="1"/>
      <protection/>
    </xf>
    <xf numFmtId="0" fontId="90" fillId="0" borderId="27" xfId="68" applyFont="1" applyBorder="1" applyAlignment="1">
      <alignment horizontal="center" vertical="center" wrapText="1"/>
      <protection/>
    </xf>
    <xf numFmtId="0" fontId="90" fillId="0" borderId="129" xfId="68" applyFont="1" applyBorder="1" applyAlignment="1">
      <alignment horizontal="center" vertical="center"/>
      <protection/>
    </xf>
    <xf numFmtId="0" fontId="92" fillId="0" borderId="124" xfId="68" applyFont="1" applyBorder="1" applyAlignment="1">
      <alignment horizontal="center" vertical="center"/>
      <protection/>
    </xf>
    <xf numFmtId="0" fontId="92" fillId="0" borderId="34" xfId="68" applyFont="1" applyBorder="1" applyAlignment="1">
      <alignment horizontal="center" vertical="center" shrinkToFit="1"/>
      <protection/>
    </xf>
    <xf numFmtId="0" fontId="92" fillId="0" borderId="30" xfId="68" applyFont="1" applyBorder="1" applyAlignment="1">
      <alignment horizontal="center" vertical="center" shrinkToFit="1"/>
      <protection/>
    </xf>
    <xf numFmtId="0" fontId="92" fillId="0" borderId="35" xfId="68" applyFont="1" applyBorder="1" applyAlignment="1">
      <alignment horizontal="center" vertical="center" shrinkToFit="1"/>
      <protection/>
    </xf>
    <xf numFmtId="0" fontId="104" fillId="0" borderId="0" xfId="68" applyFont="1" applyAlignment="1">
      <alignment horizontal="center" vertical="center"/>
      <protection/>
    </xf>
    <xf numFmtId="0" fontId="104" fillId="0" borderId="25" xfId="68" applyFont="1" applyBorder="1" applyAlignment="1">
      <alignment horizontal="center" vertical="center"/>
      <protection/>
    </xf>
    <xf numFmtId="0" fontId="104" fillId="0" borderId="26" xfId="68" applyFont="1" applyBorder="1" applyAlignment="1">
      <alignment horizontal="center" vertical="center"/>
      <protection/>
    </xf>
    <xf numFmtId="0" fontId="104" fillId="0" borderId="27" xfId="68" applyFont="1" applyBorder="1" applyAlignment="1">
      <alignment horizontal="center" vertical="center"/>
      <protection/>
    </xf>
    <xf numFmtId="49" fontId="90" fillId="0" borderId="34" xfId="68" applyNumberFormat="1" applyFont="1" applyBorder="1" applyAlignment="1">
      <alignment horizontal="center" vertical="center"/>
      <protection/>
    </xf>
    <xf numFmtId="0" fontId="95" fillId="0" borderId="0" xfId="68" applyFont="1" applyAlignment="1">
      <alignment horizontal="center" vertical="center"/>
      <protection/>
    </xf>
    <xf numFmtId="0" fontId="91" fillId="0" borderId="0" xfId="68" applyFont="1" applyAlignment="1">
      <alignment horizontal="center" vertical="center" shrinkToFit="1"/>
      <protection/>
    </xf>
    <xf numFmtId="0" fontId="105" fillId="0" borderId="0" xfId="68" applyFont="1" applyAlignment="1">
      <alignment horizontal="center" vertical="center" wrapText="1"/>
      <protection/>
    </xf>
    <xf numFmtId="0" fontId="105" fillId="0" borderId="0" xfId="68" applyFont="1" applyAlignment="1">
      <alignment horizontal="center" vertical="center"/>
      <protection/>
    </xf>
    <xf numFmtId="0" fontId="105" fillId="0" borderId="25" xfId="68" applyFont="1" applyBorder="1" applyAlignment="1">
      <alignment horizontal="center" vertical="center"/>
      <protection/>
    </xf>
    <xf numFmtId="0" fontId="105" fillId="0" borderId="26" xfId="68" applyFont="1" applyBorder="1" applyAlignment="1">
      <alignment horizontal="center" vertical="center"/>
      <protection/>
    </xf>
    <xf numFmtId="0" fontId="105" fillId="0" borderId="27" xfId="68" applyFont="1" applyBorder="1" applyAlignment="1">
      <alignment horizontal="center" vertical="center"/>
      <protection/>
    </xf>
    <xf numFmtId="0" fontId="15" fillId="0" borderId="3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30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6" fillId="0" borderId="0" xfId="70" applyAlignment="1">
      <alignment horizontal="center" vertical="center"/>
      <protection/>
    </xf>
    <xf numFmtId="0" fontId="6" fillId="0" borderId="90" xfId="69" applyBorder="1" applyAlignment="1">
      <alignment horizontal="center" vertical="center"/>
      <protection/>
    </xf>
    <xf numFmtId="0" fontId="6" fillId="0" borderId="23" xfId="69" applyBorder="1" applyAlignment="1">
      <alignment horizontal="center" vertical="center"/>
      <protection/>
    </xf>
    <xf numFmtId="0" fontId="6" fillId="0" borderId="29" xfId="69" applyBorder="1" applyAlignment="1">
      <alignment horizontal="center" vertical="center"/>
      <protection/>
    </xf>
    <xf numFmtId="0" fontId="6" fillId="0" borderId="74" xfId="69" applyBorder="1" applyAlignment="1">
      <alignment horizontal="center" vertical="center"/>
      <protection/>
    </xf>
    <xf numFmtId="0" fontId="6" fillId="0" borderId="28" xfId="69" applyBorder="1" applyAlignment="1">
      <alignment horizontal="center" vertical="center"/>
      <protection/>
    </xf>
    <xf numFmtId="0" fontId="6" fillId="0" borderId="13" xfId="69" applyBorder="1" applyAlignment="1">
      <alignment horizontal="center" vertical="center"/>
      <protection/>
    </xf>
    <xf numFmtId="182" fontId="6" fillId="0" borderId="13" xfId="69" applyNumberFormat="1" applyBorder="1" applyAlignment="1">
      <alignment horizontal="center" vertical="center"/>
      <protection/>
    </xf>
    <xf numFmtId="182" fontId="6" fillId="0" borderId="25" xfId="69" applyNumberFormat="1" applyBorder="1" applyAlignment="1">
      <alignment horizontal="center" vertical="center"/>
      <protection/>
    </xf>
    <xf numFmtId="182" fontId="6" fillId="0" borderId="29" xfId="69" applyNumberFormat="1" applyBorder="1" applyAlignment="1">
      <alignment horizontal="center" vertical="center"/>
      <protection/>
    </xf>
    <xf numFmtId="0" fontId="26" fillId="0" borderId="132" xfId="69" applyFont="1" applyBorder="1" applyAlignment="1">
      <alignment horizontal="center" vertical="center"/>
      <protection/>
    </xf>
    <xf numFmtId="0" fontId="26" fillId="0" borderId="97" xfId="69" applyFont="1" applyBorder="1" applyAlignment="1">
      <alignment horizontal="center" vertical="center"/>
      <protection/>
    </xf>
    <xf numFmtId="0" fontId="26" fillId="0" borderId="133" xfId="69" applyFont="1" applyBorder="1" applyAlignment="1">
      <alignment horizontal="center" vertical="center"/>
      <protection/>
    </xf>
    <xf numFmtId="0" fontId="22" fillId="0" borderId="65" xfId="70" applyFont="1" applyBorder="1" applyAlignment="1">
      <alignment horizontal="center" vertical="center" wrapText="1" shrinkToFit="1"/>
      <protection/>
    </xf>
    <xf numFmtId="0" fontId="22" fillId="0" borderId="28" xfId="70" applyFont="1" applyBorder="1" applyAlignment="1">
      <alignment horizontal="center" vertical="center" wrapText="1" shrinkToFit="1"/>
      <protection/>
    </xf>
    <xf numFmtId="0" fontId="22" fillId="0" borderId="120" xfId="70" applyFont="1" applyBorder="1" applyAlignment="1">
      <alignment horizontal="center" vertical="center" wrapText="1" shrinkToFit="1"/>
      <protection/>
    </xf>
    <xf numFmtId="0" fontId="22" fillId="0" borderId="49" xfId="70" applyFont="1" applyBorder="1" applyAlignment="1">
      <alignment horizontal="center" vertical="center" wrapText="1" shrinkToFit="1"/>
      <protection/>
    </xf>
    <xf numFmtId="0" fontId="22" fillId="0" borderId="0" xfId="70" applyFont="1" applyAlignment="1">
      <alignment horizontal="center" vertical="center" wrapText="1" shrinkToFit="1"/>
      <protection/>
    </xf>
    <xf numFmtId="0" fontId="22" fillId="0" borderId="50" xfId="70" applyFont="1" applyBorder="1" applyAlignment="1">
      <alignment horizontal="center" vertical="center" wrapText="1" shrinkToFit="1"/>
      <protection/>
    </xf>
    <xf numFmtId="0" fontId="22" fillId="0" borderId="47" xfId="70" applyFont="1" applyBorder="1" applyAlignment="1">
      <alignment horizontal="center" vertical="center" wrapText="1" shrinkToFit="1"/>
      <protection/>
    </xf>
    <xf numFmtId="0" fontId="22" fillId="0" borderId="23" xfId="70" applyFont="1" applyBorder="1" applyAlignment="1">
      <alignment horizontal="center" vertical="center" wrapText="1" shrinkToFit="1"/>
      <protection/>
    </xf>
    <xf numFmtId="0" fontId="22" fillId="0" borderId="51" xfId="70" applyFont="1" applyBorder="1" applyAlignment="1">
      <alignment horizontal="center" vertical="center" wrapText="1" shrinkToFit="1"/>
      <protection/>
    </xf>
    <xf numFmtId="0" fontId="6" fillId="0" borderId="49" xfId="70" applyBorder="1" applyAlignment="1">
      <alignment horizontal="center" vertical="center" wrapText="1"/>
      <protection/>
    </xf>
    <xf numFmtId="0" fontId="6" fillId="0" borderId="47" xfId="70" applyBorder="1" applyAlignment="1">
      <alignment horizontal="center" vertical="center" wrapText="1"/>
      <protection/>
    </xf>
    <xf numFmtId="0" fontId="6" fillId="0" borderId="109" xfId="69" applyBorder="1" applyAlignment="1">
      <alignment horizontal="center" vertical="center"/>
      <protection/>
    </xf>
    <xf numFmtId="0" fontId="6" fillId="0" borderId="110" xfId="69" applyBorder="1" applyAlignment="1">
      <alignment horizontal="center" vertical="center"/>
      <protection/>
    </xf>
    <xf numFmtId="0" fontId="6" fillId="0" borderId="134" xfId="69" applyBorder="1" applyAlignment="1">
      <alignment horizontal="center" vertical="center"/>
      <protection/>
    </xf>
    <xf numFmtId="0" fontId="6" fillId="0" borderId="112" xfId="69" applyBorder="1" applyAlignment="1">
      <alignment horizontal="center" vertical="center"/>
      <protection/>
    </xf>
    <xf numFmtId="0" fontId="6" fillId="0" borderId="104" xfId="69" applyBorder="1" applyAlignment="1">
      <alignment horizontal="center" vertical="center"/>
      <protection/>
    </xf>
    <xf numFmtId="0" fontId="6" fillId="0" borderId="135" xfId="69" applyBorder="1" applyAlignment="1">
      <alignment horizontal="center" vertical="center"/>
      <protection/>
    </xf>
    <xf numFmtId="0" fontId="6" fillId="0" borderId="117" xfId="69" applyBorder="1" applyAlignment="1">
      <alignment horizontal="center" vertical="center"/>
      <protection/>
    </xf>
    <xf numFmtId="0" fontId="6" fillId="0" borderId="118" xfId="69" applyBorder="1" applyAlignment="1">
      <alignment horizontal="center" vertical="center"/>
      <protection/>
    </xf>
    <xf numFmtId="0" fontId="6" fillId="0" borderId="136" xfId="69" applyBorder="1" applyAlignment="1">
      <alignment horizontal="center" vertical="center"/>
      <protection/>
    </xf>
    <xf numFmtId="0" fontId="6" fillId="0" borderId="65" xfId="69" applyBorder="1" applyAlignment="1">
      <alignment horizontal="center" vertical="center"/>
      <protection/>
    </xf>
    <xf numFmtId="0" fontId="6" fillId="0" borderId="47" xfId="69" applyBorder="1" applyAlignment="1">
      <alignment horizontal="center" vertical="center"/>
      <protection/>
    </xf>
    <xf numFmtId="182" fontId="6" fillId="0" borderId="27" xfId="69" applyNumberFormat="1" applyBorder="1" applyAlignment="1">
      <alignment horizontal="center" vertical="center"/>
      <protection/>
    </xf>
    <xf numFmtId="0" fontId="26" fillId="0" borderId="98" xfId="69" applyFont="1" applyBorder="1" applyAlignment="1">
      <alignment horizontal="center" vertical="center"/>
      <protection/>
    </xf>
    <xf numFmtId="0" fontId="22" fillId="0" borderId="65" xfId="70" applyFont="1" applyBorder="1" applyAlignment="1">
      <alignment horizontal="center" vertical="center" wrapText="1"/>
      <protection/>
    </xf>
    <xf numFmtId="0" fontId="22" fillId="0" borderId="28" xfId="70" applyFont="1" applyBorder="1" applyAlignment="1">
      <alignment horizontal="center" vertical="center" wrapText="1"/>
      <protection/>
    </xf>
    <xf numFmtId="0" fontId="22" fillId="0" borderId="120" xfId="70" applyFont="1" applyBorder="1" applyAlignment="1">
      <alignment horizontal="center" vertical="center" wrapText="1"/>
      <protection/>
    </xf>
    <xf numFmtId="0" fontId="22" fillId="0" borderId="49" xfId="70" applyFont="1" applyBorder="1" applyAlignment="1">
      <alignment horizontal="center" vertical="center" wrapText="1"/>
      <protection/>
    </xf>
    <xf numFmtId="0" fontId="22" fillId="0" borderId="0" xfId="70" applyFont="1" applyAlignment="1">
      <alignment horizontal="center" vertical="center" wrapText="1"/>
      <protection/>
    </xf>
    <xf numFmtId="0" fontId="22" fillId="0" borderId="50" xfId="70" applyFont="1" applyBorder="1" applyAlignment="1">
      <alignment horizontal="center" vertical="center" wrapText="1"/>
      <protection/>
    </xf>
    <xf numFmtId="0" fontId="22" fillId="0" borderId="64" xfId="70" applyFont="1" applyBorder="1" applyAlignment="1">
      <alignment horizontal="center" vertical="center" wrapText="1"/>
      <protection/>
    </xf>
    <xf numFmtId="0" fontId="22" fillId="0" borderId="26" xfId="70" applyFont="1" applyBorder="1" applyAlignment="1">
      <alignment horizontal="center" vertical="center" wrapText="1"/>
      <protection/>
    </xf>
    <xf numFmtId="0" fontId="22" fillId="0" borderId="95" xfId="70" applyFont="1" applyBorder="1" applyAlignment="1">
      <alignment horizontal="center" vertical="center" wrapText="1"/>
      <protection/>
    </xf>
    <xf numFmtId="0" fontId="6" fillId="0" borderId="65" xfId="70" applyBorder="1" applyAlignment="1">
      <alignment horizontal="center" vertical="center" wrapText="1"/>
      <protection/>
    </xf>
    <xf numFmtId="0" fontId="6" fillId="0" borderId="64" xfId="70" applyBorder="1" applyAlignment="1">
      <alignment horizontal="center" vertical="center" wrapText="1"/>
      <protection/>
    </xf>
    <xf numFmtId="0" fontId="6" fillId="0" borderId="111" xfId="69" applyBorder="1" applyAlignment="1">
      <alignment horizontal="center" vertical="center"/>
      <protection/>
    </xf>
    <xf numFmtId="0" fontId="6" fillId="0" borderId="105" xfId="69" applyBorder="1" applyAlignment="1">
      <alignment horizontal="center" vertical="center"/>
      <protection/>
    </xf>
    <xf numFmtId="0" fontId="6" fillId="0" borderId="113" xfId="69" applyBorder="1" applyAlignment="1">
      <alignment horizontal="center" vertical="center"/>
      <protection/>
    </xf>
    <xf numFmtId="0" fontId="6" fillId="0" borderId="107" xfId="69" applyBorder="1" applyAlignment="1">
      <alignment horizontal="center" vertical="center"/>
      <protection/>
    </xf>
    <xf numFmtId="0" fontId="6" fillId="0" borderId="108" xfId="69" applyBorder="1" applyAlignment="1">
      <alignment horizontal="center" vertical="center"/>
      <protection/>
    </xf>
    <xf numFmtId="182" fontId="6" fillId="0" borderId="24" xfId="69" applyNumberFormat="1" applyBorder="1" applyAlignment="1">
      <alignment horizontal="center" vertical="center"/>
      <protection/>
    </xf>
    <xf numFmtId="0" fontId="26" fillId="0" borderId="72" xfId="69" applyFont="1" applyBorder="1" applyAlignment="1">
      <alignment horizontal="center" vertical="center"/>
      <protection/>
    </xf>
    <xf numFmtId="0" fontId="6" fillId="0" borderId="96" xfId="70" applyBorder="1" applyAlignment="1">
      <alignment horizontal="center" vertical="center"/>
      <protection/>
    </xf>
    <xf numFmtId="0" fontId="6" fillId="0" borderId="24" xfId="70" applyBorder="1" applyAlignment="1">
      <alignment horizontal="center" vertical="center"/>
      <protection/>
    </xf>
    <xf numFmtId="0" fontId="6" fillId="0" borderId="73" xfId="70" applyBorder="1" applyAlignment="1">
      <alignment horizontal="center" vertical="center"/>
      <protection/>
    </xf>
    <xf numFmtId="0" fontId="6" fillId="0" borderId="25" xfId="70" applyBorder="1" applyAlignment="1">
      <alignment horizontal="center" vertical="center"/>
      <protection/>
    </xf>
    <xf numFmtId="0" fontId="6" fillId="0" borderId="90" xfId="70" applyBorder="1" applyAlignment="1">
      <alignment horizontal="center" vertical="center"/>
      <protection/>
    </xf>
    <xf numFmtId="0" fontId="6" fillId="0" borderId="29" xfId="70" applyBorder="1" applyAlignment="1">
      <alignment horizontal="center" vertical="center"/>
      <protection/>
    </xf>
    <xf numFmtId="0" fontId="6" fillId="0" borderId="72" xfId="70" applyBorder="1" applyAlignment="1">
      <alignment horizontal="center" vertical="center"/>
      <protection/>
    </xf>
    <xf numFmtId="0" fontId="6" fillId="0" borderId="97" xfId="70" applyBorder="1" applyAlignment="1">
      <alignment horizontal="center" vertical="center"/>
      <protection/>
    </xf>
    <xf numFmtId="0" fontId="6" fillId="0" borderId="133" xfId="70" applyBorder="1" applyAlignment="1">
      <alignment horizontal="center" vertical="center"/>
      <protection/>
    </xf>
    <xf numFmtId="0" fontId="6" fillId="0" borderId="0" xfId="70" applyNumberFormat="1" applyAlignment="1">
      <alignment horizontal="center" vertical="center"/>
      <protection/>
    </xf>
    <xf numFmtId="0" fontId="6" fillId="0" borderId="0" xfId="70" applyAlignment="1">
      <alignment horizontal="center" vertical="center" wrapText="1"/>
      <protection/>
    </xf>
    <xf numFmtId="0" fontId="6" fillId="0" borderId="92" xfId="70" applyBorder="1" applyAlignment="1">
      <alignment horizontal="center" vertical="center" textRotation="255"/>
      <protection/>
    </xf>
    <xf numFmtId="0" fontId="6" fillId="0" borderId="93" xfId="70" applyBorder="1" applyAlignment="1">
      <alignment horizontal="center" vertical="center" textRotation="255"/>
      <protection/>
    </xf>
    <xf numFmtId="0" fontId="6" fillId="0" borderId="100" xfId="70" applyBorder="1" applyAlignment="1">
      <alignment horizontal="center" vertical="center" textRotation="255"/>
      <protection/>
    </xf>
    <xf numFmtId="0" fontId="22" fillId="0" borderId="52" xfId="70" applyFont="1" applyBorder="1" applyAlignment="1">
      <alignment horizontal="center" vertical="center" wrapText="1"/>
      <protection/>
    </xf>
    <xf numFmtId="0" fontId="22" fillId="0" borderId="22" xfId="70" applyFont="1" applyBorder="1" applyAlignment="1">
      <alignment horizontal="center" vertical="center" wrapText="1"/>
      <protection/>
    </xf>
    <xf numFmtId="0" fontId="22" fillId="0" borderId="48" xfId="70" applyFont="1" applyBorder="1" applyAlignment="1">
      <alignment horizontal="center" vertical="center" wrapText="1"/>
      <protection/>
    </xf>
    <xf numFmtId="0" fontId="6" fillId="0" borderId="52" xfId="70" applyBorder="1" applyAlignment="1">
      <alignment horizontal="center" vertical="center" wrapText="1"/>
      <protection/>
    </xf>
    <xf numFmtId="0" fontId="6" fillId="0" borderId="137" xfId="69" applyBorder="1" applyAlignment="1">
      <alignment horizontal="center" vertical="center"/>
      <protection/>
    </xf>
    <xf numFmtId="0" fontId="6" fillId="0" borderId="138" xfId="69" applyBorder="1" applyAlignment="1">
      <alignment horizontal="center" vertical="center"/>
      <protection/>
    </xf>
    <xf numFmtId="0" fontId="6" fillId="0" borderId="139" xfId="69" applyBorder="1" applyAlignment="1">
      <alignment horizontal="center" vertical="center"/>
      <protection/>
    </xf>
    <xf numFmtId="0" fontId="6" fillId="0" borderId="103" xfId="69" applyBorder="1" applyAlignment="1">
      <alignment horizontal="center" vertical="center"/>
      <protection/>
    </xf>
    <xf numFmtId="0" fontId="6" fillId="0" borderId="106" xfId="69" applyBorder="1" applyAlignment="1">
      <alignment horizontal="center" vertical="center"/>
      <protection/>
    </xf>
    <xf numFmtId="0" fontId="18" fillId="0" borderId="0" xfId="70" applyFont="1" applyAlignment="1">
      <alignment horizontal="center" vertical="center"/>
      <protection/>
    </xf>
    <xf numFmtId="0" fontId="6" fillId="0" borderId="52" xfId="70" applyBorder="1" applyAlignment="1">
      <alignment horizontal="center" vertical="center"/>
      <protection/>
    </xf>
    <xf numFmtId="0" fontId="6" fillId="0" borderId="22" xfId="70" applyBorder="1" applyAlignment="1">
      <alignment horizontal="center" vertical="center"/>
      <protection/>
    </xf>
    <xf numFmtId="0" fontId="6" fillId="0" borderId="48" xfId="70" applyBorder="1" applyAlignment="1">
      <alignment horizontal="center" vertical="center"/>
      <protection/>
    </xf>
    <xf numFmtId="0" fontId="6" fillId="0" borderId="49" xfId="70" applyBorder="1" applyAlignment="1">
      <alignment horizontal="center" vertical="center"/>
      <protection/>
    </xf>
    <xf numFmtId="0" fontId="6" fillId="0" borderId="50" xfId="70" applyBorder="1" applyAlignment="1">
      <alignment horizontal="center" vertical="center"/>
      <protection/>
    </xf>
    <xf numFmtId="0" fontId="6" fillId="0" borderId="47" xfId="70" applyBorder="1" applyAlignment="1">
      <alignment horizontal="center" vertical="center"/>
      <protection/>
    </xf>
    <xf numFmtId="0" fontId="6" fillId="0" borderId="23" xfId="70" applyBorder="1" applyAlignment="1">
      <alignment horizontal="center" vertical="center"/>
      <protection/>
    </xf>
    <xf numFmtId="0" fontId="6" fillId="0" borderId="51" xfId="70" applyBorder="1" applyAlignment="1">
      <alignment horizontal="center" vertical="center"/>
      <protection/>
    </xf>
    <xf numFmtId="0" fontId="22" fillId="0" borderId="24" xfId="70" applyFont="1" applyBorder="1" applyAlignment="1">
      <alignment horizontal="center" vertical="center" wrapText="1"/>
      <protection/>
    </xf>
    <xf numFmtId="0" fontId="22" fillId="0" borderId="25" xfId="70" applyFont="1" applyBorder="1" applyAlignment="1">
      <alignment horizontal="center" vertical="center" wrapText="1"/>
      <protection/>
    </xf>
    <xf numFmtId="0" fontId="22" fillId="0" borderId="47" xfId="70" applyFont="1" applyBorder="1" applyAlignment="1">
      <alignment horizontal="center" vertical="center" wrapText="1"/>
      <protection/>
    </xf>
    <xf numFmtId="0" fontId="22" fillId="0" borderId="23" xfId="70" applyFont="1" applyBorder="1" applyAlignment="1">
      <alignment horizontal="center" vertical="center" wrapText="1"/>
      <protection/>
    </xf>
    <xf numFmtId="0" fontId="22" fillId="0" borderId="29" xfId="70" applyFont="1" applyBorder="1" applyAlignment="1">
      <alignment horizontal="center" vertical="center" wrapText="1"/>
      <protection/>
    </xf>
    <xf numFmtId="0" fontId="22" fillId="0" borderId="96" xfId="70" applyFont="1" applyBorder="1" applyAlignment="1">
      <alignment horizontal="center" vertical="center" wrapText="1"/>
      <protection/>
    </xf>
    <xf numFmtId="0" fontId="22" fillId="0" borderId="73" xfId="70" applyFont="1" applyBorder="1" applyAlignment="1">
      <alignment horizontal="center" vertical="center" wrapText="1"/>
      <protection/>
    </xf>
    <xf numFmtId="0" fontId="22" fillId="0" borderId="90" xfId="70" applyFont="1" applyBorder="1" applyAlignment="1">
      <alignment horizontal="center" vertical="center" wrapText="1"/>
      <protection/>
    </xf>
    <xf numFmtId="0" fontId="22" fillId="0" borderId="96" xfId="70" applyFont="1" applyBorder="1" applyAlignment="1">
      <alignment horizontal="center" vertical="center" wrapText="1" shrinkToFit="1"/>
      <protection/>
    </xf>
    <xf numFmtId="0" fontId="22" fillId="0" borderId="22" xfId="70" applyFont="1" applyBorder="1" applyAlignment="1">
      <alignment horizontal="center" vertical="center" wrapText="1" shrinkToFit="1"/>
      <protection/>
    </xf>
    <xf numFmtId="0" fontId="22" fillId="0" borderId="48" xfId="70" applyFont="1" applyBorder="1" applyAlignment="1">
      <alignment horizontal="center" vertical="center" wrapText="1" shrinkToFit="1"/>
      <protection/>
    </xf>
    <xf numFmtId="0" fontId="22" fillId="0" borderId="73" xfId="70" applyFont="1" applyBorder="1" applyAlignment="1">
      <alignment horizontal="center" vertical="center" wrapText="1" shrinkToFit="1"/>
      <protection/>
    </xf>
    <xf numFmtId="0" fontId="22" fillId="0" borderId="90" xfId="70" applyFont="1" applyBorder="1" applyAlignment="1">
      <alignment horizontal="center" vertical="center" wrapText="1" shrinkToFit="1"/>
      <protection/>
    </xf>
    <xf numFmtId="0" fontId="22" fillId="0" borderId="10" xfId="70" applyFont="1" applyBorder="1" applyAlignment="1">
      <alignment horizontal="center" vertical="center" wrapText="1" shrinkToFit="1"/>
      <protection/>
    </xf>
    <xf numFmtId="0" fontId="22" fillId="0" borderId="74" xfId="70" applyFont="1" applyBorder="1" applyAlignment="1">
      <alignment horizontal="center" vertical="center" wrapText="1" shrinkToFit="1"/>
      <protection/>
    </xf>
    <xf numFmtId="0" fontId="22" fillId="0" borderId="83" xfId="70" applyFont="1" applyBorder="1" applyAlignment="1">
      <alignment horizontal="center" vertical="center" wrapText="1" shrinkToFit="1"/>
      <protection/>
    </xf>
    <xf numFmtId="0" fontId="22" fillId="0" borderId="26" xfId="70" applyFont="1" applyBorder="1" applyAlignment="1">
      <alignment horizontal="center" vertical="center" wrapText="1" shrinkToFit="1"/>
      <protection/>
    </xf>
    <xf numFmtId="0" fontId="22" fillId="0" borderId="10" xfId="70" applyFont="1" applyBorder="1" applyAlignment="1">
      <alignment horizontal="center" vertical="center" shrinkToFit="1"/>
      <protection/>
    </xf>
    <xf numFmtId="0" fontId="6" fillId="33" borderId="15" xfId="69" applyFill="1" applyBorder="1" applyAlignment="1">
      <alignment horizontal="center" vertical="center" shrinkToFit="1"/>
      <protection/>
    </xf>
    <xf numFmtId="0" fontId="6" fillId="0" borderId="10" xfId="70" applyBorder="1" applyAlignment="1">
      <alignment horizontal="center" vertical="center" shrinkToFit="1"/>
      <protection/>
    </xf>
    <xf numFmtId="0" fontId="23" fillId="0" borderId="74" xfId="69" applyFont="1" applyBorder="1" applyAlignment="1">
      <alignment horizontal="center" vertical="center" shrinkToFit="1"/>
      <protection/>
    </xf>
    <xf numFmtId="0" fontId="23" fillId="0" borderId="28" xfId="69" applyFont="1" applyBorder="1" applyAlignment="1">
      <alignment horizontal="center" vertical="center" shrinkToFit="1"/>
      <protection/>
    </xf>
    <xf numFmtId="0" fontId="23" fillId="0" borderId="13" xfId="69" applyFont="1" applyBorder="1" applyAlignment="1">
      <alignment horizontal="center" vertical="center" shrinkToFit="1"/>
      <protection/>
    </xf>
    <xf numFmtId="0" fontId="23" fillId="0" borderId="73" xfId="69" applyFont="1" applyBorder="1" applyAlignment="1">
      <alignment horizontal="center" vertical="center" shrinkToFit="1"/>
      <protection/>
    </xf>
    <xf numFmtId="0" fontId="23" fillId="0" borderId="0" xfId="69" applyFont="1" applyAlignment="1">
      <alignment horizontal="center" vertical="center" shrinkToFit="1"/>
      <protection/>
    </xf>
    <xf numFmtId="0" fontId="23" fillId="0" borderId="25" xfId="69" applyFont="1" applyBorder="1" applyAlignment="1">
      <alignment horizontal="center" vertical="center" shrinkToFit="1"/>
      <protection/>
    </xf>
    <xf numFmtId="0" fontId="23" fillId="0" borderId="83" xfId="69" applyFont="1" applyBorder="1" applyAlignment="1">
      <alignment horizontal="center" vertical="center" shrinkToFit="1"/>
      <protection/>
    </xf>
    <xf numFmtId="0" fontId="23" fillId="0" borderId="26" xfId="69" applyFont="1" applyBorder="1" applyAlignment="1">
      <alignment horizontal="center" vertical="center" shrinkToFit="1"/>
      <protection/>
    </xf>
    <xf numFmtId="0" fontId="23" fillId="0" borderId="27" xfId="69" applyFont="1" applyBorder="1" applyAlignment="1">
      <alignment horizontal="center" vertical="center" shrinkToFit="1"/>
      <protection/>
    </xf>
    <xf numFmtId="0" fontId="6" fillId="33" borderId="20" xfId="69" applyFill="1" applyBorder="1" applyAlignment="1">
      <alignment horizontal="center" vertical="center" shrinkToFit="1"/>
      <protection/>
    </xf>
    <xf numFmtId="0" fontId="11" fillId="0" borderId="10" xfId="70" applyFont="1" applyBorder="1" applyAlignment="1">
      <alignment horizontal="center" vertical="center" shrinkToFit="1"/>
      <protection/>
    </xf>
    <xf numFmtId="0" fontId="21" fillId="0" borderId="10" xfId="70" applyFont="1" applyBorder="1" applyAlignment="1">
      <alignment horizontal="center" vertical="center" shrinkToFit="1"/>
      <protection/>
    </xf>
    <xf numFmtId="0" fontId="21" fillId="0" borderId="74" xfId="70" applyFont="1" applyBorder="1" applyAlignment="1">
      <alignment horizontal="center" vertical="center" shrinkToFit="1"/>
      <protection/>
    </xf>
    <xf numFmtId="0" fontId="21" fillId="0" borderId="28" xfId="70" applyFont="1" applyBorder="1" applyAlignment="1">
      <alignment horizontal="center" vertical="center" shrinkToFit="1"/>
      <protection/>
    </xf>
    <xf numFmtId="0" fontId="21" fillId="0" borderId="13" xfId="70" applyFont="1" applyBorder="1" applyAlignment="1">
      <alignment horizontal="center" vertical="center" shrinkToFit="1"/>
      <protection/>
    </xf>
    <xf numFmtId="0" fontId="21" fillId="0" borderId="73" xfId="70" applyFont="1" applyBorder="1" applyAlignment="1">
      <alignment horizontal="center" vertical="center" shrinkToFit="1"/>
      <protection/>
    </xf>
    <xf numFmtId="0" fontId="21" fillId="0" borderId="0" xfId="70" applyFont="1" applyAlignment="1">
      <alignment horizontal="center" vertical="center" shrinkToFit="1"/>
      <protection/>
    </xf>
    <xf numFmtId="0" fontId="21" fillId="0" borderId="25" xfId="70" applyFont="1" applyBorder="1" applyAlignment="1">
      <alignment horizontal="center" vertical="center" shrinkToFit="1"/>
      <protection/>
    </xf>
    <xf numFmtId="0" fontId="21" fillId="0" borderId="83" xfId="70" applyFont="1" applyBorder="1" applyAlignment="1">
      <alignment horizontal="center" vertical="center" shrinkToFit="1"/>
      <protection/>
    </xf>
    <xf numFmtId="0" fontId="21" fillId="0" borderId="26" xfId="70" applyFont="1" applyBorder="1" applyAlignment="1">
      <alignment horizontal="center" vertical="center" shrinkToFit="1"/>
      <protection/>
    </xf>
    <xf numFmtId="0" fontId="21" fillId="0" borderId="27" xfId="70" applyFont="1" applyBorder="1" applyAlignment="1">
      <alignment horizontal="center" vertical="center" shrinkToFit="1"/>
      <protection/>
    </xf>
    <xf numFmtId="0" fontId="22" fillId="0" borderId="0" xfId="70" applyFont="1" applyAlignment="1">
      <alignment horizontal="center" vertical="center"/>
      <protection/>
    </xf>
    <xf numFmtId="0" fontId="6" fillId="0" borderId="34" xfId="70" applyBorder="1" applyAlignment="1">
      <alignment horizontal="center" vertical="center" shrinkToFit="1"/>
      <protection/>
    </xf>
    <xf numFmtId="0" fontId="6" fillId="0" borderId="30" xfId="70" applyBorder="1" applyAlignment="1">
      <alignment horizontal="center" vertical="center" shrinkToFit="1"/>
      <protection/>
    </xf>
    <xf numFmtId="0" fontId="6" fillId="0" borderId="35" xfId="70" applyBorder="1" applyAlignment="1">
      <alignment horizontal="center" vertical="center" shrinkToFit="1"/>
      <protection/>
    </xf>
    <xf numFmtId="0" fontId="11" fillId="0" borderId="10" xfId="70" applyFont="1" applyBorder="1" applyAlignment="1">
      <alignment horizontal="center" vertical="center"/>
      <protection/>
    </xf>
    <xf numFmtId="0" fontId="11" fillId="0" borderId="140" xfId="70" applyFont="1" applyBorder="1">
      <alignment/>
      <protection/>
    </xf>
    <xf numFmtId="0" fontId="11" fillId="0" borderId="73" xfId="70" applyFont="1" applyBorder="1" applyAlignment="1">
      <alignment horizontal="center"/>
      <protection/>
    </xf>
    <xf numFmtId="0" fontId="11" fillId="0" borderId="0" xfId="70" applyFont="1" applyBorder="1" applyAlignment="1">
      <alignment horizontal="center"/>
      <protection/>
    </xf>
    <xf numFmtId="0" fontId="21" fillId="0" borderId="34" xfId="70" applyFont="1" applyBorder="1" applyAlignment="1">
      <alignment horizontal="center" vertical="center"/>
      <protection/>
    </xf>
    <xf numFmtId="0" fontId="21" fillId="0" borderId="30" xfId="70" applyFont="1" applyBorder="1" applyAlignment="1">
      <alignment horizontal="center" vertical="center"/>
      <protection/>
    </xf>
    <xf numFmtId="0" fontId="21" fillId="0" borderId="35" xfId="70" applyFont="1" applyBorder="1" applyAlignment="1">
      <alignment horizontal="center" vertical="center"/>
      <protection/>
    </xf>
    <xf numFmtId="0" fontId="21" fillId="0" borderId="0" xfId="69" applyFont="1" applyAlignment="1">
      <alignment horizontal="center" vertical="center"/>
      <protection/>
    </xf>
    <xf numFmtId="0" fontId="11" fillId="0" borderId="34" xfId="70" applyFont="1" applyBorder="1" applyAlignment="1">
      <alignment horizontal="center" vertical="center"/>
      <protection/>
    </xf>
    <xf numFmtId="0" fontId="11" fillId="0" borderId="30" xfId="70" applyFont="1" applyBorder="1" applyAlignment="1">
      <alignment horizontal="center" vertical="center"/>
      <protection/>
    </xf>
    <xf numFmtId="0" fontId="11" fillId="0" borderId="35" xfId="70" applyFont="1" applyBorder="1" applyAlignment="1">
      <alignment horizontal="center" vertical="center"/>
      <protection/>
    </xf>
    <xf numFmtId="0" fontId="34" fillId="0" borderId="26" xfId="0" applyFont="1" applyBorder="1" applyAlignment="1">
      <alignment horizontal="center" vertical="center" shrinkToFit="1"/>
    </xf>
    <xf numFmtId="0" fontId="6" fillId="0" borderId="0" xfId="69" applyFont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4ﾁｰﾑ" xfId="64"/>
    <cellStyle name="標準 3" xfId="65"/>
    <cellStyle name="標準 3 2" xfId="66"/>
    <cellStyle name="標準 4" xfId="67"/>
    <cellStyle name="標準 5" xfId="68"/>
    <cellStyle name="標準_４試合検討資料" xfId="69"/>
    <cellStyle name="標準_４試合検討資料_'13年 春季フェスタ(全種目)改訂13.05.21" xfId="70"/>
    <cellStyle name="標準_東三河大会組合(ﾌｫｰﾏｯﾄ)" xfId="71"/>
    <cellStyle name="標準_東三河大会組合(ﾌｫｰﾏｯﾄ)_'13年 春季フェスタ(全種目)改訂13.05.21" xfId="72"/>
    <cellStyle name="Followed Hyperlink" xfId="73"/>
    <cellStyle name="良い" xfId="74"/>
  </cellStyles>
  <dxfs count="17"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5</xdr:row>
      <xdr:rowOff>333375</xdr:rowOff>
    </xdr:from>
    <xdr:to>
      <xdr:col>5</xdr:col>
      <xdr:colOff>276225</xdr:colOff>
      <xdr:row>19</xdr:row>
      <xdr:rowOff>19050</xdr:rowOff>
    </xdr:to>
    <xdr:pic>
      <xdr:nvPicPr>
        <xdr:cNvPr id="1" name="Picture 1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19425"/>
          <a:ext cx="77152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11</xdr:col>
      <xdr:colOff>333375</xdr:colOff>
      <xdr:row>24</xdr:row>
      <xdr:rowOff>219075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76875"/>
          <a:ext cx="5857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11</xdr:col>
      <xdr:colOff>333375</xdr:colOff>
      <xdr:row>53</xdr:row>
      <xdr:rowOff>219075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201775"/>
          <a:ext cx="5857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11</xdr:col>
      <xdr:colOff>333375</xdr:colOff>
      <xdr:row>24</xdr:row>
      <xdr:rowOff>219075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76875"/>
          <a:ext cx="5857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11</xdr:col>
      <xdr:colOff>333375</xdr:colOff>
      <xdr:row>53</xdr:row>
      <xdr:rowOff>219075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201775"/>
          <a:ext cx="5857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11</xdr:col>
      <xdr:colOff>333375</xdr:colOff>
      <xdr:row>24</xdr:row>
      <xdr:rowOff>219075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76875"/>
          <a:ext cx="5857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11</xdr:col>
      <xdr:colOff>333375</xdr:colOff>
      <xdr:row>53</xdr:row>
      <xdr:rowOff>219075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201775"/>
          <a:ext cx="5857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11</xdr:col>
      <xdr:colOff>333375</xdr:colOff>
      <xdr:row>24</xdr:row>
      <xdr:rowOff>219075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76875"/>
          <a:ext cx="5857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11</xdr:col>
      <xdr:colOff>333375</xdr:colOff>
      <xdr:row>53</xdr:row>
      <xdr:rowOff>219075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201775"/>
          <a:ext cx="5857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11</xdr:col>
      <xdr:colOff>333375</xdr:colOff>
      <xdr:row>24</xdr:row>
      <xdr:rowOff>219075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562600"/>
          <a:ext cx="5857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11</xdr:col>
      <xdr:colOff>333375</xdr:colOff>
      <xdr:row>53</xdr:row>
      <xdr:rowOff>219075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373225"/>
          <a:ext cx="5857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11</xdr:col>
      <xdr:colOff>333375</xdr:colOff>
      <xdr:row>24</xdr:row>
      <xdr:rowOff>219075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76875"/>
          <a:ext cx="60864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I4" sqref="I4:N4"/>
    </sheetView>
  </sheetViews>
  <sheetFormatPr defaultColWidth="9" defaultRowHeight="14.25"/>
  <cols>
    <col min="1" max="1" width="11.09765625" style="4" customWidth="1"/>
    <col min="2" max="2" width="5.09765625" style="4" customWidth="1"/>
    <col min="3" max="3" width="2.796875" style="4" customWidth="1"/>
    <col min="4" max="4" width="13.19921875" style="4" customWidth="1"/>
    <col min="5" max="5" width="50.8984375" style="4" customWidth="1"/>
    <col min="6" max="6" width="8.69921875" style="4" customWidth="1"/>
    <col min="7" max="16384" width="9" style="4" customWidth="1"/>
  </cols>
  <sheetData>
    <row r="1" spans="1:6" s="3" customFormat="1" ht="45" customHeight="1">
      <c r="A1" s="360" t="s">
        <v>372</v>
      </c>
      <c r="B1" s="360"/>
      <c r="C1" s="360"/>
      <c r="D1" s="360"/>
      <c r="E1" s="360"/>
      <c r="F1" s="360"/>
    </row>
    <row r="2" spans="1:6" s="3" customFormat="1" ht="47.25" customHeight="1">
      <c r="A2" s="364"/>
      <c r="B2" s="364"/>
      <c r="C2" s="364"/>
      <c r="D2" s="364"/>
      <c r="E2" s="364"/>
      <c r="F2" s="364"/>
    </row>
    <row r="3" spans="1:6" ht="18.75" customHeight="1">
      <c r="A3" s="360"/>
      <c r="B3" s="360"/>
      <c r="C3" s="360"/>
      <c r="D3" s="360"/>
      <c r="E3" s="360"/>
      <c r="F3" s="360"/>
    </row>
    <row r="4" spans="1:6" s="3" customFormat="1" ht="55.5" customHeight="1">
      <c r="A4" s="362" t="s">
        <v>356</v>
      </c>
      <c r="B4" s="362"/>
      <c r="C4" s="362"/>
      <c r="D4" s="362"/>
      <c r="E4" s="362"/>
      <c r="F4" s="362"/>
    </row>
    <row r="5" spans="1:6" s="3" customFormat="1" ht="45" customHeight="1">
      <c r="A5" s="365"/>
      <c r="B5" s="365"/>
      <c r="C5" s="365"/>
      <c r="D5" s="365"/>
      <c r="E5" s="365"/>
      <c r="F5" s="365"/>
    </row>
    <row r="6" spans="1:6" s="3" customFormat="1" ht="45" customHeight="1">
      <c r="A6" s="361"/>
      <c r="B6" s="361"/>
      <c r="C6" s="361"/>
      <c r="D6" s="361"/>
      <c r="E6" s="361"/>
      <c r="F6" s="361"/>
    </row>
    <row r="7" spans="1:6" s="3" customFormat="1" ht="45" customHeight="1">
      <c r="A7" s="362"/>
      <c r="B7" s="362"/>
      <c r="C7" s="362"/>
      <c r="D7" s="362"/>
      <c r="E7" s="362"/>
      <c r="F7" s="362"/>
    </row>
    <row r="8" spans="1:6" ht="18.75" customHeight="1">
      <c r="A8" s="85"/>
      <c r="B8" s="85"/>
      <c r="C8" s="85"/>
      <c r="D8" s="85"/>
      <c r="E8" s="85"/>
      <c r="F8" s="85"/>
    </row>
    <row r="9" spans="1:6" ht="18.75" customHeight="1">
      <c r="A9" s="85"/>
      <c r="B9" s="85"/>
      <c r="C9" s="85"/>
      <c r="D9" s="85"/>
      <c r="E9" s="85"/>
      <c r="F9" s="85"/>
    </row>
    <row r="10" spans="1:6" ht="18.75" customHeight="1">
      <c r="A10" s="85"/>
      <c r="B10" s="85"/>
      <c r="C10" s="85"/>
      <c r="D10" s="85"/>
      <c r="E10" s="85"/>
      <c r="F10" s="85"/>
    </row>
    <row r="11" spans="1:6" ht="18.75" customHeight="1">
      <c r="A11" s="85"/>
      <c r="B11" s="85"/>
      <c r="C11" s="85"/>
      <c r="D11" s="85"/>
      <c r="E11" s="85"/>
      <c r="F11" s="85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spans="2:6" s="3" customFormat="1" ht="24" customHeight="1">
      <c r="B21" s="10"/>
      <c r="C21" s="363"/>
      <c r="D21" s="363"/>
      <c r="E21" s="7"/>
      <c r="F21" s="8"/>
    </row>
    <row r="22" spans="4:5" s="3" customFormat="1" ht="21" customHeight="1">
      <c r="D22" s="5" t="s">
        <v>6</v>
      </c>
      <c r="E22" s="257" t="s">
        <v>373</v>
      </c>
    </row>
    <row r="23" spans="4:5" s="3" customFormat="1" ht="21" customHeight="1">
      <c r="D23" s="5" t="s">
        <v>7</v>
      </c>
      <c r="E23" s="5" t="s">
        <v>222</v>
      </c>
    </row>
    <row r="24" spans="4:5" s="3" customFormat="1" ht="21" customHeight="1">
      <c r="D24" s="5" t="s">
        <v>202</v>
      </c>
      <c r="E24" s="141" t="s">
        <v>224</v>
      </c>
    </row>
    <row r="25" spans="4:5" s="3" customFormat="1" ht="21" customHeight="1">
      <c r="D25" s="5" t="s">
        <v>203</v>
      </c>
      <c r="E25" s="5" t="s">
        <v>223</v>
      </c>
    </row>
    <row r="26" spans="2:5" s="3" customFormat="1" ht="18" customHeight="1">
      <c r="B26" s="9"/>
      <c r="D26" s="9"/>
      <c r="E26" s="9"/>
    </row>
    <row r="27" spans="2:6" s="3" customFormat="1" ht="24" customHeight="1">
      <c r="B27" s="8"/>
      <c r="C27" s="106"/>
      <c r="D27" s="106" t="s">
        <v>8</v>
      </c>
      <c r="E27" s="7" t="s">
        <v>370</v>
      </c>
      <c r="F27" s="8"/>
    </row>
    <row r="28" spans="2:6" s="3" customFormat="1" ht="24" customHeight="1">
      <c r="B28" s="10"/>
      <c r="C28" s="106"/>
      <c r="D28" s="106" t="s">
        <v>171</v>
      </c>
      <c r="E28" s="106" t="s">
        <v>172</v>
      </c>
      <c r="F28" s="8"/>
    </row>
    <row r="29" spans="1:4" s="3" customFormat="1" ht="27" customHeight="1">
      <c r="A29" s="6"/>
      <c r="B29" s="6"/>
      <c r="C29" s="6"/>
      <c r="D29" s="6"/>
    </row>
    <row r="30" spans="2:6" s="3" customFormat="1" ht="24" customHeight="1">
      <c r="B30" s="10"/>
      <c r="C30" s="363"/>
      <c r="D30" s="363"/>
      <c r="E30" s="7"/>
      <c r="F30" s="8"/>
    </row>
  </sheetData>
  <sheetProtection/>
  <mergeCells count="9">
    <mergeCell ref="A1:F1"/>
    <mergeCell ref="A6:F6"/>
    <mergeCell ref="A4:F4"/>
    <mergeCell ref="C21:D21"/>
    <mergeCell ref="C30:D30"/>
    <mergeCell ref="A2:F2"/>
    <mergeCell ref="A7:F7"/>
    <mergeCell ref="A5:F5"/>
    <mergeCell ref="A3:F3"/>
  </mergeCells>
  <printOptions horizontalCentered="1" verticalCentered="1"/>
  <pageMargins left="0.1968503937007874" right="0.11811023622047245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57"/>
  <sheetViews>
    <sheetView view="pageBreakPreview" zoomScaleSheetLayoutView="100" zoomScalePageLayoutView="0" workbookViewId="0" topLeftCell="A7">
      <selection activeCell="C38" sqref="C38:J38"/>
    </sheetView>
  </sheetViews>
  <sheetFormatPr defaultColWidth="5.796875" defaultRowHeight="22.5" customHeight="1"/>
  <cols>
    <col min="1" max="14" width="5.796875" style="235" customWidth="1"/>
    <col min="15" max="15" width="28.19921875" style="235" customWidth="1"/>
    <col min="16" max="16384" width="5.796875" style="235" customWidth="1"/>
  </cols>
  <sheetData>
    <row r="3" spans="4:10" ht="54.75">
      <c r="D3" s="541" t="s">
        <v>312</v>
      </c>
      <c r="E3" s="541"/>
      <c r="F3" s="541"/>
      <c r="G3" s="541"/>
      <c r="H3" s="541"/>
      <c r="I3" s="541"/>
      <c r="J3" s="541"/>
    </row>
    <row r="4" ht="16.5" customHeight="1"/>
    <row r="5" spans="2:15" ht="30">
      <c r="B5" s="542" t="s">
        <v>313</v>
      </c>
      <c r="C5" s="542"/>
      <c r="D5" s="542"/>
      <c r="E5" s="542"/>
      <c r="F5" s="542"/>
      <c r="G5" s="542"/>
      <c r="H5" s="542" t="s">
        <v>336</v>
      </c>
      <c r="I5" s="542"/>
      <c r="J5" s="542"/>
      <c r="K5" s="542"/>
      <c r="L5" s="542"/>
      <c r="O5" s="240" t="s">
        <v>225</v>
      </c>
    </row>
    <row r="6" spans="6:15" ht="16.5" customHeight="1">
      <c r="F6" s="235" t="s">
        <v>314</v>
      </c>
      <c r="O6" s="191" t="s">
        <v>226</v>
      </c>
    </row>
    <row r="7" spans="5:15" ht="30">
      <c r="E7" s="236" t="s">
        <v>265</v>
      </c>
      <c r="G7" s="236">
        <v>1</v>
      </c>
      <c r="I7" s="236" t="s">
        <v>315</v>
      </c>
      <c r="O7" s="191" t="s">
        <v>227</v>
      </c>
    </row>
    <row r="8" ht="16.5" customHeight="1">
      <c r="O8" s="191" t="s">
        <v>228</v>
      </c>
    </row>
    <row r="9" spans="3:15" ht="30">
      <c r="C9" s="544" t="s">
        <v>353</v>
      </c>
      <c r="D9" s="543"/>
      <c r="E9" s="543"/>
      <c r="F9" s="543"/>
      <c r="G9" s="543"/>
      <c r="H9" s="543"/>
      <c r="I9" s="543"/>
      <c r="J9" s="543"/>
      <c r="K9" s="236" t="s">
        <v>316</v>
      </c>
      <c r="O9" s="191" t="s">
        <v>229</v>
      </c>
    </row>
    <row r="10" ht="22.5" customHeight="1">
      <c r="O10" s="237"/>
    </row>
    <row r="11" spans="1:13" ht="27.75">
      <c r="A11" s="540" t="s">
        <v>317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</row>
    <row r="12" spans="1:13" ht="1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1:13" ht="27.75">
      <c r="A13" s="540" t="s">
        <v>318</v>
      </c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</row>
    <row r="14" spans="1:13" ht="1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1:13" ht="27.75">
      <c r="A15" s="540" t="s">
        <v>319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</row>
    <row r="16" spans="1:13" ht="15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1:13" ht="22.5" customHeight="1">
      <c r="A17" s="540" t="s">
        <v>320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</row>
    <row r="18" ht="18.75" customHeight="1"/>
    <row r="26" ht="27.75">
      <c r="A26" s="238" t="s">
        <v>324</v>
      </c>
    </row>
    <row r="27" ht="27.75">
      <c r="B27" s="238" t="s">
        <v>321</v>
      </c>
    </row>
    <row r="28" spans="2:8" ht="27.75">
      <c r="B28" s="238" t="s">
        <v>322</v>
      </c>
      <c r="H28" s="238" t="s">
        <v>323</v>
      </c>
    </row>
    <row r="29" ht="15" customHeight="1"/>
    <row r="32" spans="4:10" ht="54.75">
      <c r="D32" s="541" t="s">
        <v>312</v>
      </c>
      <c r="E32" s="541"/>
      <c r="F32" s="541"/>
      <c r="G32" s="541"/>
      <c r="H32" s="541"/>
      <c r="I32" s="541"/>
      <c r="J32" s="541"/>
    </row>
    <row r="33" ht="16.5" customHeight="1"/>
    <row r="34" spans="2:12" ht="30">
      <c r="B34" s="542" t="str">
        <f>B5</f>
        <v>トリムの部</v>
      </c>
      <c r="C34" s="542"/>
      <c r="D34" s="542"/>
      <c r="E34" s="542"/>
      <c r="F34" s="542"/>
      <c r="G34" s="542"/>
      <c r="H34" s="542" t="s">
        <v>336</v>
      </c>
      <c r="I34" s="542"/>
      <c r="J34" s="542"/>
      <c r="K34" s="542"/>
      <c r="L34" s="542"/>
    </row>
    <row r="35" ht="16.5" customHeight="1">
      <c r="F35" s="235" t="s">
        <v>314</v>
      </c>
    </row>
    <row r="36" spans="5:9" ht="30">
      <c r="E36" s="236" t="s">
        <v>265</v>
      </c>
      <c r="G36" s="236">
        <v>2</v>
      </c>
      <c r="I36" s="236" t="s">
        <v>315</v>
      </c>
    </row>
    <row r="37" ht="16.5" customHeight="1"/>
    <row r="38" spans="3:11" ht="30">
      <c r="C38" s="543" t="s">
        <v>229</v>
      </c>
      <c r="D38" s="543"/>
      <c r="E38" s="543"/>
      <c r="F38" s="543"/>
      <c r="G38" s="543"/>
      <c r="H38" s="543"/>
      <c r="I38" s="543"/>
      <c r="J38" s="543"/>
      <c r="K38" s="236" t="s">
        <v>316</v>
      </c>
    </row>
    <row r="40" spans="1:13" ht="27.75">
      <c r="A40" s="540" t="s">
        <v>317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</row>
    <row r="41" spans="1:13" ht="15" customHeight="1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</row>
    <row r="42" spans="1:13" ht="27.75">
      <c r="A42" s="540" t="s">
        <v>318</v>
      </c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</row>
    <row r="43" spans="1:13" ht="1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</row>
    <row r="44" spans="1:13" ht="27.75">
      <c r="A44" s="540" t="s">
        <v>319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</row>
    <row r="45" spans="1:13" ht="1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</row>
    <row r="46" spans="1:13" ht="22.5" customHeight="1">
      <c r="A46" s="540" t="s">
        <v>320</v>
      </c>
      <c r="B46" s="540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</row>
    <row r="47" ht="18.75" customHeight="1"/>
    <row r="55" ht="27.75">
      <c r="A55" s="238" t="s">
        <v>324</v>
      </c>
    </row>
    <row r="56" ht="27.75">
      <c r="B56" s="238" t="s">
        <v>321</v>
      </c>
    </row>
    <row r="57" spans="2:8" ht="27.75">
      <c r="B57" s="238" t="s">
        <v>322</v>
      </c>
      <c r="H57" s="238" t="s">
        <v>323</v>
      </c>
    </row>
    <row r="58" ht="15" customHeight="1"/>
  </sheetData>
  <sheetProtection/>
  <mergeCells count="16">
    <mergeCell ref="A44:M44"/>
    <mergeCell ref="A46:M46"/>
    <mergeCell ref="H5:L5"/>
    <mergeCell ref="H34:L34"/>
    <mergeCell ref="A17:M17"/>
    <mergeCell ref="D32:J32"/>
    <mergeCell ref="B34:G34"/>
    <mergeCell ref="C38:J38"/>
    <mergeCell ref="A40:M40"/>
    <mergeCell ref="A42:M42"/>
    <mergeCell ref="D3:J3"/>
    <mergeCell ref="B5:G5"/>
    <mergeCell ref="C9:J9"/>
    <mergeCell ref="A11:M11"/>
    <mergeCell ref="A13:M13"/>
    <mergeCell ref="A15:M15"/>
  </mergeCells>
  <printOptions/>
  <pageMargins left="1.3779527559055118" right="0.984251968503937" top="1.5748031496062993" bottom="1.5748031496062993" header="0.31496062992125984" footer="0.31496062992125984"/>
  <pageSetup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S57"/>
  <sheetViews>
    <sheetView view="pageBreakPreview" zoomScaleSheetLayoutView="100" zoomScalePageLayoutView="0" workbookViewId="0" topLeftCell="A1">
      <selection activeCell="C38" sqref="C38:J38"/>
    </sheetView>
  </sheetViews>
  <sheetFormatPr defaultColWidth="5.796875" defaultRowHeight="22.5" customHeight="1"/>
  <cols>
    <col min="1" max="14" width="5.796875" style="235" customWidth="1"/>
    <col min="15" max="15" width="28.19921875" style="235" customWidth="1"/>
    <col min="16" max="16384" width="5.796875" style="235" customWidth="1"/>
  </cols>
  <sheetData>
    <row r="3" spans="4:10" ht="54.75">
      <c r="D3" s="541" t="s">
        <v>312</v>
      </c>
      <c r="E3" s="541"/>
      <c r="F3" s="541"/>
      <c r="G3" s="541"/>
      <c r="H3" s="541"/>
      <c r="I3" s="541"/>
      <c r="J3" s="541"/>
    </row>
    <row r="4" ht="16.5" customHeight="1"/>
    <row r="5" spans="2:15" ht="30">
      <c r="B5" s="542" t="s">
        <v>313</v>
      </c>
      <c r="C5" s="542"/>
      <c r="D5" s="542"/>
      <c r="E5" s="542"/>
      <c r="F5" s="542"/>
      <c r="G5" s="542"/>
      <c r="H5" s="542" t="s">
        <v>337</v>
      </c>
      <c r="I5" s="542"/>
      <c r="J5" s="542"/>
      <c r="K5" s="542"/>
      <c r="L5" s="542"/>
      <c r="O5" s="193" t="s">
        <v>230</v>
      </c>
    </row>
    <row r="6" spans="6:15" ht="16.5" customHeight="1">
      <c r="F6" s="235" t="s">
        <v>314</v>
      </c>
      <c r="O6" s="193" t="s">
        <v>231</v>
      </c>
    </row>
    <row r="7" spans="5:15" ht="30">
      <c r="E7" s="236" t="s">
        <v>265</v>
      </c>
      <c r="G7" s="236">
        <v>1</v>
      </c>
      <c r="I7" s="236" t="s">
        <v>315</v>
      </c>
      <c r="O7" s="193" t="s">
        <v>232</v>
      </c>
    </row>
    <row r="8" spans="15:19" ht="16.5" customHeight="1">
      <c r="O8" s="193" t="s">
        <v>233</v>
      </c>
      <c r="S8" s="241"/>
    </row>
    <row r="9" spans="3:15" ht="30">
      <c r="C9" s="544" t="s">
        <v>351</v>
      </c>
      <c r="D9" s="543"/>
      <c r="E9" s="543"/>
      <c r="F9" s="543"/>
      <c r="G9" s="543"/>
      <c r="H9" s="543"/>
      <c r="I9" s="543"/>
      <c r="J9" s="543"/>
      <c r="K9" s="236" t="s">
        <v>316</v>
      </c>
      <c r="O9" s="193" t="s">
        <v>234</v>
      </c>
    </row>
    <row r="10" ht="22.5" customHeight="1">
      <c r="O10" s="237"/>
    </row>
    <row r="11" spans="1:13" ht="27.75">
      <c r="A11" s="540" t="s">
        <v>317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</row>
    <row r="12" spans="1:13" ht="1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1:13" ht="27.75">
      <c r="A13" s="540" t="s">
        <v>318</v>
      </c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</row>
    <row r="14" spans="1:13" ht="1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1:13" ht="27.75">
      <c r="A15" s="540" t="s">
        <v>319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</row>
    <row r="16" spans="1:13" ht="15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1:13" ht="22.5" customHeight="1">
      <c r="A17" s="540" t="s">
        <v>320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</row>
    <row r="18" ht="18.75" customHeight="1"/>
    <row r="26" ht="27.75">
      <c r="A26" s="238" t="s">
        <v>324</v>
      </c>
    </row>
    <row r="27" ht="27.75">
      <c r="B27" s="238" t="s">
        <v>321</v>
      </c>
    </row>
    <row r="28" spans="2:8" ht="27.75">
      <c r="B28" s="238" t="s">
        <v>322</v>
      </c>
      <c r="H28" s="238" t="s">
        <v>323</v>
      </c>
    </row>
    <row r="29" ht="15" customHeight="1"/>
    <row r="32" spans="4:10" ht="54.75">
      <c r="D32" s="541" t="s">
        <v>312</v>
      </c>
      <c r="E32" s="541"/>
      <c r="F32" s="541"/>
      <c r="G32" s="541"/>
      <c r="H32" s="541"/>
      <c r="I32" s="541"/>
      <c r="J32" s="541"/>
    </row>
    <row r="33" ht="16.5" customHeight="1"/>
    <row r="34" spans="2:12" ht="30">
      <c r="B34" s="542" t="str">
        <f>B5</f>
        <v>トリムの部</v>
      </c>
      <c r="C34" s="542"/>
      <c r="D34" s="542"/>
      <c r="E34" s="542"/>
      <c r="F34" s="542"/>
      <c r="G34" s="542"/>
      <c r="H34" s="542" t="s">
        <v>337</v>
      </c>
      <c r="I34" s="542"/>
      <c r="J34" s="542"/>
      <c r="K34" s="542"/>
      <c r="L34" s="542"/>
    </row>
    <row r="35" ht="16.5" customHeight="1">
      <c r="F35" s="235" t="s">
        <v>314</v>
      </c>
    </row>
    <row r="36" spans="5:9" ht="30">
      <c r="E36" s="236" t="s">
        <v>265</v>
      </c>
      <c r="G36" s="236">
        <v>2</v>
      </c>
      <c r="I36" s="236" t="s">
        <v>315</v>
      </c>
    </row>
    <row r="37" ht="16.5" customHeight="1"/>
    <row r="38" spans="3:11" ht="30">
      <c r="C38" s="543" t="s">
        <v>352</v>
      </c>
      <c r="D38" s="543"/>
      <c r="E38" s="543"/>
      <c r="F38" s="543"/>
      <c r="G38" s="543"/>
      <c r="H38" s="543"/>
      <c r="I38" s="543"/>
      <c r="J38" s="543"/>
      <c r="K38" s="236" t="s">
        <v>316</v>
      </c>
    </row>
    <row r="40" spans="1:13" ht="27.75">
      <c r="A40" s="540" t="s">
        <v>317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</row>
    <row r="41" spans="1:13" ht="15" customHeight="1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</row>
    <row r="42" spans="1:13" ht="27.75">
      <c r="A42" s="540" t="s">
        <v>318</v>
      </c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</row>
    <row r="43" spans="1:13" ht="1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</row>
    <row r="44" spans="1:13" ht="27.75">
      <c r="A44" s="540" t="s">
        <v>319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</row>
    <row r="45" spans="1:13" ht="1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</row>
    <row r="46" spans="1:13" ht="22.5" customHeight="1">
      <c r="A46" s="540" t="s">
        <v>320</v>
      </c>
      <c r="B46" s="540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</row>
    <row r="47" ht="18.75" customHeight="1"/>
    <row r="55" ht="27.75">
      <c r="A55" s="238" t="s">
        <v>324</v>
      </c>
    </row>
    <row r="56" ht="27.75">
      <c r="B56" s="238" t="s">
        <v>321</v>
      </c>
    </row>
    <row r="57" spans="2:8" ht="27.75">
      <c r="B57" s="238" t="s">
        <v>322</v>
      </c>
      <c r="H57" s="238" t="s">
        <v>323</v>
      </c>
    </row>
    <row r="58" ht="15" customHeight="1"/>
  </sheetData>
  <sheetProtection/>
  <mergeCells count="16">
    <mergeCell ref="A44:M44"/>
    <mergeCell ref="A46:M46"/>
    <mergeCell ref="H5:L5"/>
    <mergeCell ref="H34:L34"/>
    <mergeCell ref="A17:M17"/>
    <mergeCell ref="D32:J32"/>
    <mergeCell ref="B34:G34"/>
    <mergeCell ref="C38:J38"/>
    <mergeCell ref="A40:M40"/>
    <mergeCell ref="A42:M42"/>
    <mergeCell ref="D3:J3"/>
    <mergeCell ref="B5:G5"/>
    <mergeCell ref="C9:J9"/>
    <mergeCell ref="A11:M11"/>
    <mergeCell ref="A13:M13"/>
    <mergeCell ref="A15:M15"/>
  </mergeCells>
  <printOptions/>
  <pageMargins left="1.3779527559055118" right="0.984251968503937" top="1.5748031496062993" bottom="1.5748031496062993" header="0.31496062992125984" footer="0.31496062992125984"/>
  <pageSetup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57"/>
  <sheetViews>
    <sheetView view="pageBreakPreview" zoomScaleSheetLayoutView="100" zoomScalePageLayoutView="0" workbookViewId="0" topLeftCell="A1">
      <selection activeCell="C38" sqref="C38:J38"/>
    </sheetView>
  </sheetViews>
  <sheetFormatPr defaultColWidth="5.796875" defaultRowHeight="22.5" customHeight="1"/>
  <cols>
    <col min="1" max="14" width="5.796875" style="235" customWidth="1"/>
    <col min="15" max="15" width="28.19921875" style="235" customWidth="1"/>
    <col min="16" max="16384" width="5.796875" style="235" customWidth="1"/>
  </cols>
  <sheetData>
    <row r="3" spans="4:10" ht="54.75">
      <c r="D3" s="541" t="s">
        <v>312</v>
      </c>
      <c r="E3" s="541"/>
      <c r="F3" s="541"/>
      <c r="G3" s="541"/>
      <c r="H3" s="541"/>
      <c r="I3" s="541"/>
      <c r="J3" s="541"/>
    </row>
    <row r="4" ht="16.5" customHeight="1"/>
    <row r="5" spans="2:15" ht="30">
      <c r="B5" s="542" t="s">
        <v>313</v>
      </c>
      <c r="C5" s="542"/>
      <c r="D5" s="542"/>
      <c r="E5" s="542"/>
      <c r="F5" s="542"/>
      <c r="G5" s="542"/>
      <c r="H5" s="542" t="s">
        <v>338</v>
      </c>
      <c r="I5" s="542"/>
      <c r="J5" s="542"/>
      <c r="K5" s="542"/>
      <c r="L5" s="542"/>
      <c r="O5" s="191" t="s">
        <v>237</v>
      </c>
    </row>
    <row r="6" spans="6:15" ht="16.5" customHeight="1">
      <c r="F6" s="235" t="s">
        <v>314</v>
      </c>
      <c r="O6" s="191" t="s">
        <v>236</v>
      </c>
    </row>
    <row r="7" spans="5:15" ht="30">
      <c r="E7" s="236" t="s">
        <v>265</v>
      </c>
      <c r="G7" s="236">
        <v>1</v>
      </c>
      <c r="I7" s="236" t="s">
        <v>315</v>
      </c>
      <c r="O7" s="191" t="s">
        <v>240</v>
      </c>
    </row>
    <row r="8" ht="16.5" customHeight="1">
      <c r="O8" s="191" t="s">
        <v>235</v>
      </c>
    </row>
    <row r="9" spans="3:15" ht="30">
      <c r="C9" s="544" t="s">
        <v>236</v>
      </c>
      <c r="D9" s="543"/>
      <c r="E9" s="543"/>
      <c r="F9" s="543"/>
      <c r="G9" s="543"/>
      <c r="H9" s="543"/>
      <c r="I9" s="543"/>
      <c r="J9" s="543"/>
      <c r="K9" s="236" t="s">
        <v>316</v>
      </c>
      <c r="O9" s="191" t="s">
        <v>238</v>
      </c>
    </row>
    <row r="10" ht="22.5" customHeight="1">
      <c r="O10" s="191" t="s">
        <v>239</v>
      </c>
    </row>
    <row r="11" spans="1:13" ht="27.75">
      <c r="A11" s="540" t="s">
        <v>317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</row>
    <row r="12" spans="1:13" ht="1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1:13" ht="27.75">
      <c r="A13" s="540" t="s">
        <v>318</v>
      </c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</row>
    <row r="14" spans="1:13" ht="1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1:13" ht="27.75">
      <c r="A15" s="540" t="s">
        <v>319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</row>
    <row r="16" spans="1:13" ht="15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1:13" ht="22.5" customHeight="1">
      <c r="A17" s="540" t="s">
        <v>320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</row>
    <row r="18" ht="18.75" customHeight="1"/>
    <row r="26" ht="27.75">
      <c r="A26" s="238" t="s">
        <v>324</v>
      </c>
    </row>
    <row r="27" ht="27.75">
      <c r="B27" s="238" t="s">
        <v>321</v>
      </c>
    </row>
    <row r="28" spans="2:8" ht="27.75">
      <c r="B28" s="238" t="s">
        <v>322</v>
      </c>
      <c r="H28" s="238" t="s">
        <v>323</v>
      </c>
    </row>
    <row r="29" ht="15" customHeight="1"/>
    <row r="32" spans="4:10" ht="54.75">
      <c r="D32" s="541" t="s">
        <v>312</v>
      </c>
      <c r="E32" s="541"/>
      <c r="F32" s="541"/>
      <c r="G32" s="541"/>
      <c r="H32" s="541"/>
      <c r="I32" s="541"/>
      <c r="J32" s="541"/>
    </row>
    <row r="33" ht="16.5" customHeight="1"/>
    <row r="34" spans="2:12" ht="30">
      <c r="B34" s="542" t="str">
        <f>B5</f>
        <v>トリムの部</v>
      </c>
      <c r="C34" s="542"/>
      <c r="D34" s="542"/>
      <c r="E34" s="542"/>
      <c r="F34" s="542"/>
      <c r="G34" s="542"/>
      <c r="H34" s="542" t="s">
        <v>338</v>
      </c>
      <c r="I34" s="542"/>
      <c r="J34" s="542"/>
      <c r="K34" s="542"/>
      <c r="L34" s="542"/>
    </row>
    <row r="35" ht="16.5" customHeight="1">
      <c r="F35" s="235" t="s">
        <v>314</v>
      </c>
    </row>
    <row r="36" spans="5:9" ht="30">
      <c r="E36" s="236" t="s">
        <v>265</v>
      </c>
      <c r="G36" s="236">
        <v>2</v>
      </c>
      <c r="I36" s="236" t="s">
        <v>315</v>
      </c>
    </row>
    <row r="37" ht="16.5" customHeight="1"/>
    <row r="38" spans="3:11" ht="30">
      <c r="C38" s="543" t="s">
        <v>240</v>
      </c>
      <c r="D38" s="543"/>
      <c r="E38" s="543"/>
      <c r="F38" s="543"/>
      <c r="G38" s="543"/>
      <c r="H38" s="543"/>
      <c r="I38" s="543"/>
      <c r="J38" s="543"/>
      <c r="K38" s="236" t="s">
        <v>316</v>
      </c>
    </row>
    <row r="40" spans="1:13" ht="27.75">
      <c r="A40" s="540" t="s">
        <v>317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</row>
    <row r="41" spans="1:13" ht="15" customHeight="1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</row>
    <row r="42" spans="1:13" ht="27.75">
      <c r="A42" s="540" t="s">
        <v>318</v>
      </c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</row>
    <row r="43" spans="1:13" ht="1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</row>
    <row r="44" spans="1:13" ht="27.75">
      <c r="A44" s="540" t="s">
        <v>319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</row>
    <row r="45" spans="1:13" ht="1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</row>
    <row r="46" spans="1:13" ht="22.5" customHeight="1">
      <c r="A46" s="540" t="s">
        <v>320</v>
      </c>
      <c r="B46" s="540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</row>
    <row r="47" ht="18.75" customHeight="1"/>
    <row r="55" ht="27.75">
      <c r="A55" s="238" t="s">
        <v>324</v>
      </c>
    </row>
    <row r="56" ht="27.75">
      <c r="B56" s="238" t="s">
        <v>321</v>
      </c>
    </row>
    <row r="57" spans="2:8" ht="27.75">
      <c r="B57" s="238" t="s">
        <v>322</v>
      </c>
      <c r="H57" s="238" t="s">
        <v>323</v>
      </c>
    </row>
    <row r="58" ht="15" customHeight="1"/>
  </sheetData>
  <sheetProtection/>
  <mergeCells count="16">
    <mergeCell ref="A44:M44"/>
    <mergeCell ref="A46:M46"/>
    <mergeCell ref="H5:L5"/>
    <mergeCell ref="H34:L34"/>
    <mergeCell ref="A17:M17"/>
    <mergeCell ref="D32:J32"/>
    <mergeCell ref="B34:G34"/>
    <mergeCell ref="C38:J38"/>
    <mergeCell ref="A40:M40"/>
    <mergeCell ref="A42:M42"/>
    <mergeCell ref="D3:J3"/>
    <mergeCell ref="B5:G5"/>
    <mergeCell ref="C9:J9"/>
    <mergeCell ref="A11:M11"/>
    <mergeCell ref="A13:M13"/>
    <mergeCell ref="A15:M15"/>
  </mergeCells>
  <printOptions/>
  <pageMargins left="1.3779527559055118" right="0.984251968503937" top="1.5748031496062993" bottom="1.5748031496062993" header="0.31496062992125984" footer="0.31496062992125984"/>
  <pageSetup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57"/>
  <sheetViews>
    <sheetView view="pageBreakPreview" zoomScaleSheetLayoutView="100" zoomScalePageLayoutView="0" workbookViewId="0" topLeftCell="A1">
      <selection activeCell="C38" sqref="C38:J38"/>
    </sheetView>
  </sheetViews>
  <sheetFormatPr defaultColWidth="5.796875" defaultRowHeight="22.5" customHeight="1"/>
  <cols>
    <col min="1" max="14" width="5.796875" style="235" customWidth="1"/>
    <col min="15" max="15" width="28.19921875" style="235" customWidth="1"/>
    <col min="16" max="16384" width="5.796875" style="235" customWidth="1"/>
  </cols>
  <sheetData>
    <row r="3" spans="4:15" ht="54.75">
      <c r="D3" s="541" t="s">
        <v>312</v>
      </c>
      <c r="E3" s="541"/>
      <c r="F3" s="541"/>
      <c r="G3" s="541"/>
      <c r="H3" s="541"/>
      <c r="I3" s="541"/>
      <c r="J3" s="541"/>
      <c r="O3" s="243" t="s">
        <v>331</v>
      </c>
    </row>
    <row r="4" ht="16.5" customHeight="1"/>
    <row r="5" spans="2:16" ht="30">
      <c r="B5" s="543" t="s">
        <v>333</v>
      </c>
      <c r="C5" s="543"/>
      <c r="D5" s="543"/>
      <c r="E5" s="543"/>
      <c r="F5" s="543"/>
      <c r="G5" s="543"/>
      <c r="H5" s="543"/>
      <c r="I5" s="543"/>
      <c r="J5" s="543"/>
      <c r="K5" s="543"/>
      <c r="L5" s="543"/>
      <c r="O5" s="240" t="s">
        <v>326</v>
      </c>
      <c r="P5" s="235" t="s">
        <v>348</v>
      </c>
    </row>
    <row r="6" spans="2:16" ht="23.25" customHeight="1">
      <c r="B6" s="244"/>
      <c r="F6" s="235" t="s">
        <v>314</v>
      </c>
      <c r="O6" s="247" t="s">
        <v>327</v>
      </c>
      <c r="P6" s="235" t="s">
        <v>349</v>
      </c>
    </row>
    <row r="7" spans="5:16" ht="30">
      <c r="E7" s="236" t="s">
        <v>265</v>
      </c>
      <c r="G7" s="236">
        <v>1</v>
      </c>
      <c r="I7" s="236" t="s">
        <v>315</v>
      </c>
      <c r="O7" s="246" t="s">
        <v>328</v>
      </c>
      <c r="P7" s="235" t="s">
        <v>350</v>
      </c>
    </row>
    <row r="8" spans="15:16" ht="16.5" customHeight="1">
      <c r="O8" s="240" t="s">
        <v>329</v>
      </c>
      <c r="P8" s="235" t="s">
        <v>345</v>
      </c>
    </row>
    <row r="9" spans="3:16" ht="30">
      <c r="C9" s="544" t="s">
        <v>346</v>
      </c>
      <c r="D9" s="543"/>
      <c r="E9" s="543"/>
      <c r="F9" s="543"/>
      <c r="G9" s="543"/>
      <c r="H9" s="543"/>
      <c r="I9" s="543"/>
      <c r="J9" s="543"/>
      <c r="K9" s="236" t="s">
        <v>316</v>
      </c>
      <c r="O9" s="240" t="s">
        <v>330</v>
      </c>
      <c r="P9" s="235" t="s">
        <v>344</v>
      </c>
    </row>
    <row r="10" ht="22.5" customHeight="1">
      <c r="O10" s="240"/>
    </row>
    <row r="11" spans="1:15" ht="27.75">
      <c r="A11" s="540" t="s">
        <v>317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O11" s="240"/>
    </row>
    <row r="12" spans="1:15" ht="1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O12" s="240"/>
    </row>
    <row r="13" spans="1:13" ht="27.75">
      <c r="A13" s="540" t="s">
        <v>318</v>
      </c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</row>
    <row r="14" spans="1:13" ht="1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1:13" ht="27.75">
      <c r="A15" s="540" t="s">
        <v>319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</row>
    <row r="16" spans="1:13" ht="15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1:13" ht="22.5" customHeight="1">
      <c r="A17" s="540" t="s">
        <v>320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</row>
    <row r="18" ht="18.75" customHeight="1"/>
    <row r="26" ht="27.75">
      <c r="A26" s="238" t="s">
        <v>324</v>
      </c>
    </row>
    <row r="27" ht="27.75">
      <c r="B27" s="238" t="s">
        <v>321</v>
      </c>
    </row>
    <row r="28" spans="2:8" ht="27.75">
      <c r="B28" s="238" t="s">
        <v>322</v>
      </c>
      <c r="H28" s="238" t="s">
        <v>323</v>
      </c>
    </row>
    <row r="29" ht="15" customHeight="1"/>
    <row r="32" spans="4:10" ht="54.75">
      <c r="D32" s="541" t="s">
        <v>312</v>
      </c>
      <c r="E32" s="541"/>
      <c r="F32" s="541"/>
      <c r="G32" s="541"/>
      <c r="H32" s="541"/>
      <c r="I32" s="541"/>
      <c r="J32" s="541"/>
    </row>
    <row r="33" ht="16.5" customHeight="1"/>
    <row r="34" spans="2:15" ht="30">
      <c r="B34" s="543" t="s">
        <v>333</v>
      </c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O34" s="240" t="s">
        <v>326</v>
      </c>
    </row>
    <row r="35" spans="2:15" ht="23.25" customHeight="1">
      <c r="B35" s="244"/>
      <c r="F35" s="235" t="s">
        <v>314</v>
      </c>
      <c r="O35" s="240" t="s">
        <v>327</v>
      </c>
    </row>
    <row r="36" spans="5:9" ht="30">
      <c r="E36" s="236" t="s">
        <v>265</v>
      </c>
      <c r="G36" s="236">
        <v>2</v>
      </c>
      <c r="I36" s="236" t="s">
        <v>315</v>
      </c>
    </row>
    <row r="37" ht="16.5" customHeight="1"/>
    <row r="38" spans="3:11" ht="30">
      <c r="C38" s="543" t="s">
        <v>347</v>
      </c>
      <c r="D38" s="543"/>
      <c r="E38" s="543"/>
      <c r="F38" s="543"/>
      <c r="G38" s="543"/>
      <c r="H38" s="543"/>
      <c r="I38" s="543"/>
      <c r="J38" s="543"/>
      <c r="K38" s="236" t="s">
        <v>316</v>
      </c>
    </row>
    <row r="40" spans="1:13" ht="27.75">
      <c r="A40" s="540" t="s">
        <v>317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</row>
    <row r="41" spans="1:13" ht="15" customHeight="1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</row>
    <row r="42" spans="1:13" ht="27.75">
      <c r="A42" s="540" t="s">
        <v>318</v>
      </c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</row>
    <row r="43" spans="1:13" ht="1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</row>
    <row r="44" spans="1:13" ht="27.75">
      <c r="A44" s="540" t="s">
        <v>319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</row>
    <row r="45" spans="1:13" ht="1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</row>
    <row r="46" spans="1:13" ht="22.5" customHeight="1">
      <c r="A46" s="540" t="s">
        <v>320</v>
      </c>
      <c r="B46" s="540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</row>
    <row r="47" ht="18.75" customHeight="1"/>
    <row r="55" ht="27.75">
      <c r="A55" s="238" t="s">
        <v>324</v>
      </c>
    </row>
    <row r="56" ht="27.75">
      <c r="B56" s="238" t="s">
        <v>321</v>
      </c>
    </row>
    <row r="57" spans="2:8" ht="27.75">
      <c r="B57" s="238" t="s">
        <v>322</v>
      </c>
      <c r="H57" s="238" t="s">
        <v>323</v>
      </c>
    </row>
    <row r="58" ht="15" customHeight="1"/>
  </sheetData>
  <sheetProtection/>
  <mergeCells count="14">
    <mergeCell ref="A46:M46"/>
    <mergeCell ref="B5:L5"/>
    <mergeCell ref="B34:L34"/>
    <mergeCell ref="A17:M17"/>
    <mergeCell ref="D32:J32"/>
    <mergeCell ref="C38:J38"/>
    <mergeCell ref="A40:M40"/>
    <mergeCell ref="A42:M42"/>
    <mergeCell ref="D3:J3"/>
    <mergeCell ref="C9:J9"/>
    <mergeCell ref="A11:M11"/>
    <mergeCell ref="A13:M13"/>
    <mergeCell ref="A15:M15"/>
    <mergeCell ref="A44:M44"/>
  </mergeCells>
  <printOptions/>
  <pageMargins left="1.3779527559055118" right="0.984251968503937" top="1.5748031496062993" bottom="1.5748031496062993" header="0.31496062992125984" footer="0.31496062992125984"/>
  <pageSetup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28"/>
  <sheetViews>
    <sheetView view="pageBreakPreview" zoomScaleSheetLayoutView="100" zoomScalePageLayoutView="0" workbookViewId="0" topLeftCell="A1">
      <selection activeCell="C38" sqref="C38:J38"/>
    </sheetView>
  </sheetViews>
  <sheetFormatPr defaultColWidth="5.796875" defaultRowHeight="22.5" customHeight="1"/>
  <cols>
    <col min="1" max="8" width="5.796875" style="235" customWidth="1"/>
    <col min="9" max="9" width="8.19921875" style="235" bestFit="1" customWidth="1"/>
    <col min="10" max="12" width="5.796875" style="235" customWidth="1"/>
    <col min="13" max="13" width="3.19921875" style="235" customWidth="1"/>
    <col min="14" max="14" width="5.796875" style="235" customWidth="1"/>
    <col min="15" max="15" width="28.19921875" style="235" customWidth="1"/>
    <col min="16" max="16384" width="5.796875" style="235" customWidth="1"/>
  </cols>
  <sheetData>
    <row r="3" spans="4:15" ht="54.75">
      <c r="D3" s="541" t="s">
        <v>312</v>
      </c>
      <c r="E3" s="541"/>
      <c r="F3" s="541"/>
      <c r="G3" s="541"/>
      <c r="H3" s="541"/>
      <c r="I3" s="541"/>
      <c r="J3" s="541"/>
      <c r="O3" s="245" t="s">
        <v>332</v>
      </c>
    </row>
    <row r="4" ht="16.5" customHeight="1">
      <c r="O4" s="242"/>
    </row>
    <row r="5" spans="2:15" ht="30">
      <c r="B5" s="543" t="s">
        <v>334</v>
      </c>
      <c r="C5" s="543"/>
      <c r="D5" s="543"/>
      <c r="E5" s="543"/>
      <c r="F5" s="543"/>
      <c r="G5" s="543"/>
      <c r="H5" s="543"/>
      <c r="I5" s="543"/>
      <c r="J5" s="543"/>
      <c r="K5" s="543"/>
      <c r="L5" s="543"/>
      <c r="O5" s="240" t="s">
        <v>341</v>
      </c>
    </row>
    <row r="6" spans="2:16" ht="23.25" customHeight="1">
      <c r="B6" s="244"/>
      <c r="F6" s="235" t="s">
        <v>314</v>
      </c>
      <c r="O6" s="240" t="s">
        <v>339</v>
      </c>
      <c r="P6" s="235" t="s">
        <v>342</v>
      </c>
    </row>
    <row r="7" spans="5:16" ht="30">
      <c r="E7" s="236" t="s">
        <v>265</v>
      </c>
      <c r="G7" s="236">
        <v>1</v>
      </c>
      <c r="I7" s="236" t="s">
        <v>315</v>
      </c>
      <c r="O7" s="240" t="s">
        <v>325</v>
      </c>
      <c r="P7" s="235" t="s">
        <v>343</v>
      </c>
    </row>
    <row r="8" ht="16.5" customHeight="1">
      <c r="O8" s="240"/>
    </row>
    <row r="9" spans="3:15" ht="30">
      <c r="C9" s="544" t="s">
        <v>340</v>
      </c>
      <c r="D9" s="543"/>
      <c r="E9" s="543"/>
      <c r="F9" s="543"/>
      <c r="G9" s="543"/>
      <c r="H9" s="543"/>
      <c r="I9" s="543"/>
      <c r="J9" s="543"/>
      <c r="K9" s="236" t="s">
        <v>316</v>
      </c>
      <c r="O9" s="240"/>
    </row>
    <row r="10" ht="15.75" customHeight="1">
      <c r="O10" s="240"/>
    </row>
    <row r="11" spans="1:15" ht="27.75">
      <c r="A11" s="540" t="s">
        <v>317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O11" s="240"/>
    </row>
    <row r="12" spans="1:15" ht="1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O12" s="240"/>
    </row>
    <row r="13" spans="1:13" ht="27.75">
      <c r="A13" s="540" t="s">
        <v>318</v>
      </c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</row>
    <row r="14" spans="1:13" ht="1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1:13" ht="27.75">
      <c r="A15" s="540" t="s">
        <v>319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</row>
    <row r="16" spans="1:13" ht="15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1:13" ht="22.5" customHeight="1">
      <c r="A17" s="540" t="s">
        <v>320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</row>
    <row r="18" ht="18.75" customHeight="1"/>
    <row r="26" ht="27.75">
      <c r="A26" s="238" t="s">
        <v>324</v>
      </c>
    </row>
    <row r="27" ht="27.75">
      <c r="B27" s="238" t="s">
        <v>321</v>
      </c>
    </row>
    <row r="28" spans="2:8" ht="27.75">
      <c r="B28" s="238" t="s">
        <v>322</v>
      </c>
      <c r="H28" s="238" t="s">
        <v>323</v>
      </c>
    </row>
    <row r="29" ht="15" customHeight="1"/>
  </sheetData>
  <sheetProtection/>
  <mergeCells count="7">
    <mergeCell ref="A17:M17"/>
    <mergeCell ref="D3:J3"/>
    <mergeCell ref="C9:J9"/>
    <mergeCell ref="A11:M11"/>
    <mergeCell ref="A13:M13"/>
    <mergeCell ref="A15:M15"/>
    <mergeCell ref="B5:L5"/>
  </mergeCells>
  <printOptions/>
  <pageMargins left="1.3779527559055118" right="0.984251968503937" top="1.5748031496062993" bottom="1.5748031496062993" header="0.31496062992125984" footer="0.31496062992125984"/>
  <pageSetup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C74"/>
  <sheetViews>
    <sheetView view="pageBreakPreview" zoomScale="115" zoomScaleSheetLayoutView="115" zoomScalePageLayoutView="0" workbookViewId="0" topLeftCell="A4">
      <selection activeCell="C60" sqref="C60"/>
    </sheetView>
  </sheetViews>
  <sheetFormatPr defaultColWidth="14.8984375" defaultRowHeight="18.75" customHeight="1"/>
  <cols>
    <col min="1" max="1" width="2" style="134" customWidth="1"/>
    <col min="2" max="2" width="3.796875" style="136" customWidth="1"/>
    <col min="3" max="3" width="92.796875" style="134" customWidth="1"/>
    <col min="4" max="18" width="12.19921875" style="134" customWidth="1"/>
    <col min="19" max="16384" width="14.8984375" style="134" customWidth="1"/>
  </cols>
  <sheetData>
    <row r="1" ht="18.75" customHeight="1">
      <c r="B1" s="132" t="s">
        <v>175</v>
      </c>
    </row>
    <row r="3" spans="2:3" ht="18.75" customHeight="1">
      <c r="B3" s="135" t="s">
        <v>212</v>
      </c>
      <c r="C3" s="134" t="s">
        <v>284</v>
      </c>
    </row>
    <row r="4" spans="2:3" ht="18.75" customHeight="1">
      <c r="B4" s="135"/>
      <c r="C4" s="134" t="s">
        <v>285</v>
      </c>
    </row>
    <row r="5" ht="18.75" customHeight="1">
      <c r="B5" s="135"/>
    </row>
    <row r="6" spans="2:3" ht="18.75" customHeight="1">
      <c r="B6" s="135" t="s">
        <v>205</v>
      </c>
      <c r="C6" s="134" t="s">
        <v>282</v>
      </c>
    </row>
    <row r="7" spans="2:3" ht="18.75" customHeight="1">
      <c r="B7" s="135"/>
      <c r="C7" s="134" t="s">
        <v>283</v>
      </c>
    </row>
    <row r="8" ht="18.75" customHeight="1">
      <c r="B8" s="135"/>
    </row>
    <row r="9" spans="2:3" ht="18.75" customHeight="1">
      <c r="B9" s="135" t="s">
        <v>206</v>
      </c>
      <c r="C9" s="134" t="s">
        <v>291</v>
      </c>
    </row>
    <row r="10" spans="2:3" ht="18.75" customHeight="1">
      <c r="B10" s="135"/>
      <c r="C10" s="134" t="s">
        <v>281</v>
      </c>
    </row>
    <row r="11" ht="18.75" customHeight="1">
      <c r="B11" s="135"/>
    </row>
    <row r="12" spans="2:3" ht="18.75" customHeight="1">
      <c r="B12" s="135" t="s">
        <v>184</v>
      </c>
      <c r="C12" s="134" t="s">
        <v>289</v>
      </c>
    </row>
    <row r="13" spans="2:3" ht="18.75" customHeight="1">
      <c r="B13" s="135"/>
      <c r="C13" s="134" t="s">
        <v>290</v>
      </c>
    </row>
    <row r="14" ht="18.75" customHeight="1">
      <c r="B14" s="135"/>
    </row>
    <row r="15" spans="2:3" ht="18.75" customHeight="1">
      <c r="B15" s="135" t="s">
        <v>207</v>
      </c>
      <c r="C15" s="134" t="s">
        <v>286</v>
      </c>
    </row>
    <row r="16" spans="2:3" ht="18.75" customHeight="1">
      <c r="B16" s="135"/>
      <c r="C16" s="134" t="s">
        <v>287</v>
      </c>
    </row>
    <row r="17" spans="2:3" ht="18.75" customHeight="1">
      <c r="B17" s="135"/>
      <c r="C17" s="134" t="s">
        <v>288</v>
      </c>
    </row>
    <row r="18" ht="18.75" customHeight="1">
      <c r="B18" s="135"/>
    </row>
    <row r="19" spans="2:3" ht="18.75" customHeight="1">
      <c r="B19" s="135" t="s">
        <v>292</v>
      </c>
      <c r="C19" s="134" t="s">
        <v>189</v>
      </c>
    </row>
    <row r="20" ht="18.75" customHeight="1">
      <c r="C20" s="134" t="s">
        <v>190</v>
      </c>
    </row>
    <row r="21" ht="18.75" customHeight="1">
      <c r="C21" s="134" t="s">
        <v>191</v>
      </c>
    </row>
    <row r="22" ht="18.75" customHeight="1">
      <c r="C22" s="134" t="s">
        <v>192</v>
      </c>
    </row>
    <row r="23" ht="18.75" customHeight="1">
      <c r="B23" s="135"/>
    </row>
    <row r="24" spans="2:3" ht="18.75" customHeight="1">
      <c r="B24" s="135" t="s">
        <v>270</v>
      </c>
      <c r="C24" s="134" t="s">
        <v>185</v>
      </c>
    </row>
    <row r="25" spans="2:3" ht="18.75" customHeight="1">
      <c r="B25" s="135"/>
      <c r="C25" s="134" t="s">
        <v>196</v>
      </c>
    </row>
    <row r="26" spans="2:3" ht="18.75" customHeight="1">
      <c r="B26" s="135"/>
      <c r="C26" s="134" t="s">
        <v>186</v>
      </c>
    </row>
    <row r="27" ht="18.75" customHeight="1">
      <c r="C27" s="134" t="s">
        <v>187</v>
      </c>
    </row>
    <row r="28" ht="18.75" customHeight="1">
      <c r="C28" s="134" t="s">
        <v>188</v>
      </c>
    </row>
    <row r="29" ht="18.75" customHeight="1">
      <c r="B29" s="135"/>
    </row>
    <row r="30" ht="18.75" customHeight="1">
      <c r="B30" s="132" t="s">
        <v>176</v>
      </c>
    </row>
    <row r="31" ht="18.75" customHeight="1">
      <c r="B31" s="135"/>
    </row>
    <row r="32" spans="2:3" ht="18.75" customHeight="1">
      <c r="B32" s="135" t="s">
        <v>9</v>
      </c>
      <c r="C32" s="134" t="s">
        <v>277</v>
      </c>
    </row>
    <row r="33" ht="18.75" customHeight="1">
      <c r="C33" s="134" t="s">
        <v>195</v>
      </c>
    </row>
    <row r="34" spans="2:3" ht="18.75" customHeight="1">
      <c r="B34" s="133"/>
      <c r="C34" s="134" t="s">
        <v>293</v>
      </c>
    </row>
    <row r="35" spans="2:3" ht="18.75" customHeight="1">
      <c r="B35" s="134"/>
      <c r="C35" s="134" t="s">
        <v>294</v>
      </c>
    </row>
    <row r="36" ht="18.75" customHeight="1">
      <c r="B36" s="135"/>
    </row>
    <row r="37" spans="2:3" ht="18.75" customHeight="1">
      <c r="B37" s="135" t="s">
        <v>205</v>
      </c>
      <c r="C37" s="134" t="s">
        <v>295</v>
      </c>
    </row>
    <row r="38" ht="18.75" customHeight="1">
      <c r="B38" s="134"/>
    </row>
    <row r="39" spans="2:3" ht="18.75" customHeight="1">
      <c r="B39" s="135" t="s">
        <v>11</v>
      </c>
      <c r="C39" s="134" t="s">
        <v>193</v>
      </c>
    </row>
    <row r="40" spans="2:3" ht="18.75" customHeight="1">
      <c r="B40" s="135"/>
      <c r="C40" s="134" t="s">
        <v>194</v>
      </c>
    </row>
    <row r="41" ht="18.75" customHeight="1">
      <c r="B41" s="135"/>
    </row>
    <row r="42" spans="2:3" ht="18.75" customHeight="1">
      <c r="B42" s="135" t="s">
        <v>296</v>
      </c>
      <c r="C42" s="134" t="s">
        <v>278</v>
      </c>
    </row>
    <row r="43" ht="18.75" customHeight="1">
      <c r="B43" s="135"/>
    </row>
    <row r="44" spans="2:3" ht="18.75" customHeight="1">
      <c r="B44" s="135" t="s">
        <v>207</v>
      </c>
      <c r="C44" s="134" t="s">
        <v>204</v>
      </c>
    </row>
    <row r="45" spans="2:3" ht="18.75" customHeight="1">
      <c r="B45" s="135"/>
      <c r="C45" s="134" t="s">
        <v>210</v>
      </c>
    </row>
    <row r="46" ht="18.75" customHeight="1">
      <c r="B46" s="135"/>
    </row>
    <row r="47" ht="18.75" customHeight="1">
      <c r="B47" s="132" t="s">
        <v>197</v>
      </c>
    </row>
    <row r="48" ht="18.75" customHeight="1">
      <c r="B48" s="134"/>
    </row>
    <row r="49" spans="2:3" ht="18.75" customHeight="1">
      <c r="B49" s="135" t="s">
        <v>9</v>
      </c>
      <c r="C49" s="134" t="s">
        <v>198</v>
      </c>
    </row>
    <row r="50" ht="18.75" customHeight="1">
      <c r="B50" s="135"/>
    </row>
    <row r="51" spans="2:3" ht="18.75" customHeight="1">
      <c r="B51" s="135" t="s">
        <v>10</v>
      </c>
      <c r="C51" s="134" t="s">
        <v>199</v>
      </c>
    </row>
    <row r="52" ht="18.75" customHeight="1">
      <c r="C52" s="134" t="s">
        <v>200</v>
      </c>
    </row>
    <row r="54" spans="2:3" ht="18.75" customHeight="1">
      <c r="B54" s="135" t="s">
        <v>206</v>
      </c>
      <c r="C54" s="134" t="s">
        <v>209</v>
      </c>
    </row>
    <row r="55" ht="18.75" customHeight="1">
      <c r="B55" s="135"/>
    </row>
    <row r="56" spans="2:3" ht="18.75" customHeight="1">
      <c r="B56" s="135" t="s">
        <v>184</v>
      </c>
      <c r="C56" s="134" t="s">
        <v>213</v>
      </c>
    </row>
    <row r="57" spans="2:3" ht="18.75" customHeight="1">
      <c r="B57" s="135"/>
      <c r="C57" s="134" t="s">
        <v>214</v>
      </c>
    </row>
    <row r="58" ht="18.75" customHeight="1">
      <c r="B58" s="135"/>
    </row>
    <row r="59" spans="2:3" ht="18.75" customHeight="1">
      <c r="B59" s="135" t="s">
        <v>207</v>
      </c>
      <c r="C59" s="134" t="s">
        <v>215</v>
      </c>
    </row>
    <row r="60" ht="18.75" customHeight="1">
      <c r="B60" s="135"/>
    </row>
    <row r="61" spans="2:3" ht="18.75" customHeight="1">
      <c r="B61" s="135" t="s">
        <v>208</v>
      </c>
      <c r="C61" s="134" t="s">
        <v>216</v>
      </c>
    </row>
    <row r="62" spans="2:3" ht="18.75" customHeight="1">
      <c r="B62" s="135"/>
      <c r="C62" s="134" t="s">
        <v>217</v>
      </c>
    </row>
    <row r="63" ht="18.75" customHeight="1">
      <c r="B63" s="135"/>
    </row>
    <row r="64" spans="2:3" ht="18.75" customHeight="1">
      <c r="B64" s="135" t="s">
        <v>211</v>
      </c>
      <c r="C64" s="134" t="s">
        <v>218</v>
      </c>
    </row>
    <row r="65" spans="2:3" ht="18.75" customHeight="1">
      <c r="B65" s="135"/>
      <c r="C65" s="134" t="s">
        <v>219</v>
      </c>
    </row>
    <row r="66" ht="18.75" customHeight="1">
      <c r="B66" s="135"/>
    </row>
    <row r="67" ht="18.75" customHeight="1">
      <c r="B67" s="132" t="s">
        <v>220</v>
      </c>
    </row>
    <row r="69" spans="2:3" ht="18.75" customHeight="1">
      <c r="B69" s="135" t="s">
        <v>212</v>
      </c>
      <c r="C69" s="134" t="s">
        <v>279</v>
      </c>
    </row>
    <row r="70" ht="18.75" customHeight="1">
      <c r="C70" s="134" t="s">
        <v>280</v>
      </c>
    </row>
    <row r="71" ht="18.75" customHeight="1">
      <c r="C71" s="134" t="s">
        <v>221</v>
      </c>
    </row>
    <row r="74" ht="18.75" customHeight="1">
      <c r="C74" s="136" t="s">
        <v>182</v>
      </c>
    </row>
  </sheetData>
  <sheetProtection/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130" zoomScaleNormal="115" zoomScaleSheetLayoutView="130" zoomScalePageLayoutView="0" workbookViewId="0" topLeftCell="A1">
      <selection activeCell="R16" sqref="R16"/>
    </sheetView>
  </sheetViews>
  <sheetFormatPr defaultColWidth="4.796875" defaultRowHeight="18" customHeight="1"/>
  <cols>
    <col min="1" max="1" width="4.796875" style="172" customWidth="1"/>
    <col min="2" max="4" width="4.796875" style="138" customWidth="1"/>
    <col min="5" max="5" width="5.69921875" style="138" customWidth="1"/>
    <col min="6" max="7" width="4.796875" style="138" customWidth="1"/>
    <col min="8" max="8" width="5.69921875" style="138" customWidth="1"/>
    <col min="9" max="10" width="4.796875" style="138" customWidth="1"/>
    <col min="11" max="11" width="5.69921875" style="138" customWidth="1"/>
    <col min="12" max="13" width="4.796875" style="138" customWidth="1"/>
    <col min="14" max="14" width="5.69921875" style="138" customWidth="1"/>
    <col min="15" max="16384" width="4.796875" style="138" customWidth="1"/>
  </cols>
  <sheetData>
    <row r="1" spans="1:18" ht="18" customHeight="1">
      <c r="A1" s="397" t="s">
        <v>255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</row>
    <row r="2" spans="1:14" ht="18" customHeight="1">
      <c r="A2" s="190"/>
      <c r="B2" s="191"/>
      <c r="C2" s="197"/>
      <c r="D2" s="197"/>
      <c r="E2" s="197"/>
      <c r="F2" s="197"/>
      <c r="G2" s="197"/>
      <c r="H2" s="197"/>
      <c r="I2" s="197"/>
      <c r="J2" s="197"/>
      <c r="K2" s="197"/>
      <c r="N2" s="197"/>
    </row>
    <row r="3" spans="1:14" ht="18" customHeight="1">
      <c r="A3" s="190"/>
      <c r="B3" s="191"/>
      <c r="C3" s="197"/>
      <c r="D3" s="197"/>
      <c r="E3" s="197"/>
      <c r="F3" s="197"/>
      <c r="G3" s="197"/>
      <c r="H3" s="197"/>
      <c r="I3" s="197"/>
      <c r="J3" s="197"/>
      <c r="K3" s="197"/>
      <c r="N3" s="197"/>
    </row>
    <row r="4" spans="1:17" ht="18" customHeight="1" thickBot="1">
      <c r="A4" s="190"/>
      <c r="B4" s="191"/>
      <c r="C4" s="197"/>
      <c r="D4" s="197"/>
      <c r="E4" s="197"/>
      <c r="F4" s="197"/>
      <c r="G4" s="197"/>
      <c r="H4" s="197" t="s">
        <v>256</v>
      </c>
      <c r="I4" s="197"/>
      <c r="J4" s="197"/>
      <c r="K4" s="197"/>
      <c r="N4" s="197"/>
      <c r="Q4" s="138" t="s">
        <v>256</v>
      </c>
    </row>
    <row r="5" spans="1:18" ht="18" customHeight="1">
      <c r="A5" s="213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205"/>
      <c r="M5" s="205"/>
      <c r="N5" s="139"/>
      <c r="O5" s="205"/>
      <c r="P5" s="205"/>
      <c r="Q5" s="205"/>
      <c r="R5" s="206"/>
    </row>
    <row r="6" spans="1:18" s="128" customFormat="1" ht="18" customHeight="1">
      <c r="A6" s="209"/>
      <c r="B6" s="192"/>
      <c r="C6" s="181"/>
      <c r="D6" s="181"/>
      <c r="E6" s="181"/>
      <c r="F6" s="181"/>
      <c r="G6" s="181"/>
      <c r="H6" s="181"/>
      <c r="I6" s="181"/>
      <c r="J6" s="181"/>
      <c r="K6" s="181"/>
      <c r="L6" s="201"/>
      <c r="M6" s="201"/>
      <c r="N6" s="181"/>
      <c r="O6" s="201"/>
      <c r="P6" s="201"/>
      <c r="Q6" s="201"/>
      <c r="R6" s="210"/>
    </row>
    <row r="7" spans="1:18" ht="18" customHeight="1" thickBot="1">
      <c r="A7" s="214"/>
      <c r="B7" s="215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208"/>
    </row>
    <row r="8" spans="1:18" ht="18" customHeight="1">
      <c r="A8" s="216"/>
      <c r="B8" s="200"/>
      <c r="C8" s="384">
        <v>1</v>
      </c>
      <c r="D8" s="385"/>
      <c r="E8" s="200"/>
      <c r="F8" s="384">
        <v>2</v>
      </c>
      <c r="G8" s="385"/>
      <c r="H8" s="200"/>
      <c r="I8" s="384">
        <v>3</v>
      </c>
      <c r="J8" s="385"/>
      <c r="K8" s="200"/>
      <c r="L8" s="384">
        <v>4</v>
      </c>
      <c r="M8" s="385"/>
      <c r="N8" s="200"/>
      <c r="O8" s="384">
        <v>5</v>
      </c>
      <c r="P8" s="385"/>
      <c r="Q8" s="188"/>
      <c r="R8" s="208"/>
    </row>
    <row r="9" spans="1:18" ht="18" customHeight="1">
      <c r="A9" s="216"/>
      <c r="B9" s="188"/>
      <c r="C9" s="386"/>
      <c r="D9" s="387"/>
      <c r="E9" s="182"/>
      <c r="F9" s="386"/>
      <c r="G9" s="387"/>
      <c r="H9" s="182"/>
      <c r="I9" s="386"/>
      <c r="J9" s="387"/>
      <c r="K9" s="182"/>
      <c r="L9" s="386"/>
      <c r="M9" s="387"/>
      <c r="N9" s="182"/>
      <c r="O9" s="386"/>
      <c r="P9" s="387"/>
      <c r="Q9" s="188"/>
      <c r="R9" s="208"/>
    </row>
    <row r="10" spans="1:18" ht="18" customHeight="1">
      <c r="A10" s="216"/>
      <c r="B10" s="203"/>
      <c r="C10" s="557"/>
      <c r="D10" s="558"/>
      <c r="E10" s="189"/>
      <c r="F10" s="557"/>
      <c r="G10" s="558"/>
      <c r="H10" s="189"/>
      <c r="I10" s="557"/>
      <c r="J10" s="558"/>
      <c r="K10" s="189"/>
      <c r="L10" s="557"/>
      <c r="M10" s="558"/>
      <c r="N10" s="189"/>
      <c r="O10" s="557"/>
      <c r="P10" s="558"/>
      <c r="Q10" s="188"/>
      <c r="R10" s="208"/>
    </row>
    <row r="11" spans="1:18" ht="18" customHeight="1">
      <c r="A11" s="216"/>
      <c r="B11" s="204"/>
      <c r="C11" s="551" t="s">
        <v>258</v>
      </c>
      <c r="D11" s="552"/>
      <c r="E11" s="204"/>
      <c r="F11" s="545" t="s">
        <v>264</v>
      </c>
      <c r="G11" s="546"/>
      <c r="H11" s="204"/>
      <c r="I11" s="551" t="s">
        <v>259</v>
      </c>
      <c r="J11" s="552"/>
      <c r="K11" s="204"/>
      <c r="L11" s="545" t="s">
        <v>264</v>
      </c>
      <c r="M11" s="546"/>
      <c r="N11" s="204"/>
      <c r="O11" s="551" t="s">
        <v>260</v>
      </c>
      <c r="P11" s="552"/>
      <c r="Q11" s="188"/>
      <c r="R11" s="208"/>
    </row>
    <row r="12" spans="1:18" ht="18" customHeight="1">
      <c r="A12" s="216"/>
      <c r="B12" s="190"/>
      <c r="C12" s="553"/>
      <c r="D12" s="554"/>
      <c r="E12" s="188"/>
      <c r="F12" s="547"/>
      <c r="G12" s="548"/>
      <c r="H12" s="188"/>
      <c r="I12" s="553"/>
      <c r="J12" s="554"/>
      <c r="K12" s="188"/>
      <c r="L12" s="547"/>
      <c r="M12" s="548"/>
      <c r="N12" s="188"/>
      <c r="O12" s="553"/>
      <c r="P12" s="554"/>
      <c r="Q12" s="188"/>
      <c r="R12" s="208"/>
    </row>
    <row r="13" spans="1:18" ht="18" customHeight="1" thickBot="1">
      <c r="A13" s="216"/>
      <c r="B13" s="190"/>
      <c r="C13" s="555"/>
      <c r="D13" s="556"/>
      <c r="E13" s="197"/>
      <c r="F13" s="549"/>
      <c r="G13" s="550"/>
      <c r="H13" s="197"/>
      <c r="I13" s="555"/>
      <c r="J13" s="556"/>
      <c r="K13" s="197"/>
      <c r="L13" s="549"/>
      <c r="M13" s="550"/>
      <c r="N13" s="197"/>
      <c r="O13" s="555"/>
      <c r="P13" s="556"/>
      <c r="Q13" s="188"/>
      <c r="R13" s="208"/>
    </row>
    <row r="14" spans="1:18" ht="18" customHeight="1">
      <c r="A14" s="217"/>
      <c r="B14" s="191"/>
      <c r="C14" s="197"/>
      <c r="D14" s="197"/>
      <c r="E14" s="197"/>
      <c r="F14" s="198"/>
      <c r="G14" s="198"/>
      <c r="H14" s="197"/>
      <c r="I14" s="197"/>
      <c r="J14" s="197"/>
      <c r="K14" s="197"/>
      <c r="L14" s="188"/>
      <c r="M14" s="188"/>
      <c r="N14" s="197"/>
      <c r="O14" s="188"/>
      <c r="P14" s="188"/>
      <c r="Q14" s="188"/>
      <c r="R14" s="208"/>
    </row>
    <row r="15" spans="1:18" ht="18" customHeight="1">
      <c r="A15" s="218"/>
      <c r="B15" s="203"/>
      <c r="C15" s="189"/>
      <c r="D15" s="189"/>
      <c r="E15" s="189"/>
      <c r="F15" s="197"/>
      <c r="G15" s="197"/>
      <c r="H15" s="189"/>
      <c r="I15" s="197"/>
      <c r="J15" s="200"/>
      <c r="K15" s="189"/>
      <c r="L15" s="188"/>
      <c r="M15" s="188"/>
      <c r="N15" s="189"/>
      <c r="O15" s="188"/>
      <c r="P15" s="188"/>
      <c r="Q15" s="188"/>
      <c r="R15" s="208"/>
    </row>
    <row r="16" spans="1:18" ht="18" customHeight="1" thickBot="1">
      <c r="A16" s="207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188"/>
      <c r="M16" s="188"/>
      <c r="N16" s="204"/>
      <c r="O16" s="188"/>
      <c r="P16" s="188"/>
      <c r="Q16" s="188"/>
      <c r="R16" s="208"/>
    </row>
    <row r="17" spans="1:18" ht="18" customHeight="1">
      <c r="A17" s="217"/>
      <c r="B17" s="190"/>
      <c r="C17" s="384">
        <v>6</v>
      </c>
      <c r="D17" s="385"/>
      <c r="E17" s="200"/>
      <c r="F17" s="384">
        <v>7</v>
      </c>
      <c r="G17" s="385"/>
      <c r="H17" s="200"/>
      <c r="I17" s="384">
        <v>8</v>
      </c>
      <c r="J17" s="385"/>
      <c r="K17" s="200"/>
      <c r="L17" s="384">
        <v>9</v>
      </c>
      <c r="M17" s="385"/>
      <c r="N17" s="200"/>
      <c r="O17" s="384">
        <v>10</v>
      </c>
      <c r="P17" s="385"/>
      <c r="Q17" s="188"/>
      <c r="R17" s="208"/>
    </row>
    <row r="18" spans="1:18" ht="18" customHeight="1">
      <c r="A18" s="217"/>
      <c r="B18" s="193"/>
      <c r="C18" s="386"/>
      <c r="D18" s="387"/>
      <c r="E18" s="182"/>
      <c r="F18" s="386"/>
      <c r="G18" s="387"/>
      <c r="H18" s="182"/>
      <c r="I18" s="386"/>
      <c r="J18" s="387"/>
      <c r="K18" s="182"/>
      <c r="L18" s="386"/>
      <c r="M18" s="387"/>
      <c r="N18" s="182"/>
      <c r="O18" s="386"/>
      <c r="P18" s="387"/>
      <c r="Q18" s="188"/>
      <c r="R18" s="208"/>
    </row>
    <row r="19" spans="1:18" ht="18" customHeight="1">
      <c r="A19" s="217"/>
      <c r="B19" s="193"/>
      <c r="C19" s="557"/>
      <c r="D19" s="558"/>
      <c r="E19" s="189"/>
      <c r="F19" s="557"/>
      <c r="G19" s="558"/>
      <c r="H19" s="189"/>
      <c r="I19" s="557"/>
      <c r="J19" s="558"/>
      <c r="K19" s="189"/>
      <c r="L19" s="557"/>
      <c r="M19" s="558"/>
      <c r="N19" s="189"/>
      <c r="O19" s="557"/>
      <c r="P19" s="558"/>
      <c r="Q19" s="188"/>
      <c r="R19" s="208"/>
    </row>
    <row r="20" spans="1:18" ht="18" customHeight="1">
      <c r="A20" s="217"/>
      <c r="B20" s="193"/>
      <c r="C20" s="551" t="s">
        <v>261</v>
      </c>
      <c r="D20" s="552"/>
      <c r="E20" s="204"/>
      <c r="F20" s="545" t="s">
        <v>264</v>
      </c>
      <c r="G20" s="546"/>
      <c r="H20" s="204"/>
      <c r="I20" s="551" t="s">
        <v>262</v>
      </c>
      <c r="J20" s="552"/>
      <c r="K20" s="204"/>
      <c r="L20" s="545" t="s">
        <v>264</v>
      </c>
      <c r="M20" s="546"/>
      <c r="N20" s="204"/>
      <c r="O20" s="551" t="s">
        <v>263</v>
      </c>
      <c r="P20" s="552"/>
      <c r="Q20" s="188"/>
      <c r="R20" s="208"/>
    </row>
    <row r="21" spans="1:18" ht="18" customHeight="1">
      <c r="A21" s="217"/>
      <c r="B21" s="193"/>
      <c r="C21" s="553"/>
      <c r="D21" s="554"/>
      <c r="E21" s="188"/>
      <c r="F21" s="547"/>
      <c r="G21" s="548"/>
      <c r="H21" s="188"/>
      <c r="I21" s="553"/>
      <c r="J21" s="554"/>
      <c r="K21" s="188"/>
      <c r="L21" s="547"/>
      <c r="M21" s="548"/>
      <c r="N21" s="188"/>
      <c r="O21" s="553"/>
      <c r="P21" s="554"/>
      <c r="Q21" s="188"/>
      <c r="R21" s="208"/>
    </row>
    <row r="22" spans="1:18" ht="18" customHeight="1" thickBot="1">
      <c r="A22" s="217"/>
      <c r="B22" s="193"/>
      <c r="C22" s="555"/>
      <c r="D22" s="556"/>
      <c r="E22" s="197"/>
      <c r="F22" s="549"/>
      <c r="G22" s="550"/>
      <c r="H22" s="197"/>
      <c r="I22" s="555"/>
      <c r="J22" s="556"/>
      <c r="K22" s="197"/>
      <c r="L22" s="549"/>
      <c r="M22" s="550"/>
      <c r="N22" s="197"/>
      <c r="O22" s="555"/>
      <c r="P22" s="556"/>
      <c r="Q22" s="188"/>
      <c r="R22" s="219" t="s">
        <v>256</v>
      </c>
    </row>
    <row r="23" spans="1:18" ht="18" customHeight="1">
      <c r="A23" s="220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8"/>
      <c r="M23" s="188"/>
      <c r="N23" s="182"/>
      <c r="O23" s="188"/>
      <c r="P23" s="188"/>
      <c r="Q23" s="188"/>
      <c r="R23" s="208"/>
    </row>
    <row r="24" spans="1:18" ht="18" customHeight="1">
      <c r="A24" s="220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8"/>
      <c r="M24" s="188"/>
      <c r="N24" s="182"/>
      <c r="O24" s="188"/>
      <c r="P24" s="188"/>
      <c r="Q24" s="188"/>
      <c r="R24" s="208"/>
    </row>
    <row r="25" spans="1:18" s="128" customFormat="1" ht="18" customHeight="1" thickBot="1">
      <c r="A25" s="185"/>
      <c r="B25" s="221"/>
      <c r="C25" s="186"/>
      <c r="D25" s="186"/>
      <c r="E25" s="186"/>
      <c r="F25" s="186"/>
      <c r="G25" s="186"/>
      <c r="H25" s="186"/>
      <c r="I25" s="186"/>
      <c r="J25" s="186"/>
      <c r="K25" s="186"/>
      <c r="L25" s="211"/>
      <c r="M25" s="211"/>
      <c r="N25" s="186"/>
      <c r="O25" s="211"/>
      <c r="P25" s="211"/>
      <c r="Q25" s="211"/>
      <c r="R25" s="212"/>
    </row>
    <row r="26" spans="1:17" ht="18" customHeight="1">
      <c r="A26" s="203"/>
      <c r="B26" s="390" t="s">
        <v>257</v>
      </c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2"/>
    </row>
    <row r="27" spans="1:17" ht="18" customHeight="1">
      <c r="A27" s="204"/>
      <c r="B27" s="393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2"/>
    </row>
    <row r="28" spans="1:17" s="128" customFormat="1" ht="18" customHeight="1">
      <c r="A28" s="179"/>
      <c r="B28" s="393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</row>
    <row r="29" spans="1:17" s="128" customFormat="1" ht="18" customHeight="1" thickBot="1">
      <c r="A29" s="179"/>
      <c r="B29" s="394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6"/>
    </row>
    <row r="30" spans="1:14" s="128" customFormat="1" ht="18" customHeight="1">
      <c r="A30" s="179"/>
      <c r="B30" s="191"/>
      <c r="C30" s="202"/>
      <c r="D30" s="202"/>
      <c r="E30" s="202"/>
      <c r="F30" s="199"/>
      <c r="G30" s="199"/>
      <c r="H30" s="202"/>
      <c r="I30" s="199"/>
      <c r="J30" s="199"/>
      <c r="K30" s="202"/>
      <c r="N30" s="202"/>
    </row>
    <row r="31" spans="1:14" s="128" customFormat="1" ht="18" customHeight="1">
      <c r="A31" s="179"/>
      <c r="B31" s="191"/>
      <c r="C31" s="202"/>
      <c r="D31" s="202"/>
      <c r="E31" s="202"/>
      <c r="F31" s="199"/>
      <c r="G31" s="199"/>
      <c r="H31" s="202"/>
      <c r="I31" s="199"/>
      <c r="J31" s="199"/>
      <c r="K31" s="202"/>
      <c r="N31" s="202"/>
    </row>
    <row r="32" spans="1:14" s="128" customFormat="1" ht="18" customHeight="1">
      <c r="A32" s="179"/>
      <c r="B32" s="191"/>
      <c r="C32" s="202"/>
      <c r="D32" s="202"/>
      <c r="E32" s="202"/>
      <c r="F32" s="199"/>
      <c r="G32" s="199"/>
      <c r="H32" s="202"/>
      <c r="I32" s="199"/>
      <c r="J32" s="199"/>
      <c r="K32" s="202"/>
      <c r="N32" s="202"/>
    </row>
    <row r="33" spans="1:14" s="128" customFormat="1" ht="18" customHeight="1">
      <c r="A33" s="179"/>
      <c r="B33" s="191"/>
      <c r="C33" s="202"/>
      <c r="D33" s="202"/>
      <c r="E33" s="202"/>
      <c r="F33" s="199"/>
      <c r="G33" s="199"/>
      <c r="H33" s="202"/>
      <c r="I33" s="199"/>
      <c r="J33" s="199"/>
      <c r="K33" s="202"/>
      <c r="N33" s="202"/>
    </row>
    <row r="34" spans="1:14" s="128" customFormat="1" ht="18" customHeight="1">
      <c r="A34" s="179"/>
      <c r="B34" s="191"/>
      <c r="C34" s="202"/>
      <c r="D34" s="202"/>
      <c r="E34" s="202"/>
      <c r="F34" s="199"/>
      <c r="G34" s="199"/>
      <c r="H34" s="202"/>
      <c r="I34" s="199"/>
      <c r="J34" s="199"/>
      <c r="K34" s="202"/>
      <c r="N34" s="202"/>
    </row>
    <row r="35" spans="1:14" s="128" customFormat="1" ht="18" customHeight="1">
      <c r="A35" s="179"/>
      <c r="B35" s="180"/>
      <c r="C35" s="181"/>
      <c r="D35" s="181"/>
      <c r="E35" s="181"/>
      <c r="F35" s="181"/>
      <c r="G35" s="181"/>
      <c r="H35" s="181"/>
      <c r="I35" s="181"/>
      <c r="J35" s="181"/>
      <c r="K35" s="181"/>
      <c r="N35" s="181"/>
    </row>
    <row r="36" spans="1:14" ht="18" customHeight="1">
      <c r="A36" s="190"/>
      <c r="B36" s="194"/>
      <c r="C36" s="182"/>
      <c r="D36" s="182"/>
      <c r="E36" s="182"/>
      <c r="F36" s="182"/>
      <c r="G36" s="182"/>
      <c r="H36" s="182"/>
      <c r="I36" s="182"/>
      <c r="J36" s="182"/>
      <c r="K36" s="182"/>
      <c r="N36" s="182"/>
    </row>
    <row r="37" spans="1:14" ht="18" customHeight="1">
      <c r="A37" s="203"/>
      <c r="B37" s="203"/>
      <c r="C37" s="189"/>
      <c r="D37" s="189"/>
      <c r="E37" s="189"/>
      <c r="F37" s="197"/>
      <c r="G37" s="197"/>
      <c r="H37" s="189"/>
      <c r="I37" s="197"/>
      <c r="J37" s="200"/>
      <c r="K37" s="189"/>
      <c r="N37" s="189"/>
    </row>
    <row r="38" spans="1:14" ht="18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N38" s="204"/>
    </row>
    <row r="39" spans="1:14" s="128" customFormat="1" ht="18" customHeight="1">
      <c r="A39" s="179"/>
      <c r="B39" s="179"/>
      <c r="C39" s="201"/>
      <c r="D39" s="201"/>
      <c r="E39" s="201"/>
      <c r="F39" s="201"/>
      <c r="G39" s="201"/>
      <c r="H39" s="201"/>
      <c r="I39" s="201"/>
      <c r="J39" s="201"/>
      <c r="K39" s="201"/>
      <c r="N39" s="201"/>
    </row>
    <row r="40" spans="1:14" s="128" customFormat="1" ht="18" customHeight="1">
      <c r="A40" s="179"/>
      <c r="B40" s="195"/>
      <c r="C40" s="202"/>
      <c r="D40" s="202"/>
      <c r="E40" s="202"/>
      <c r="F40" s="199"/>
      <c r="G40" s="199"/>
      <c r="H40" s="202"/>
      <c r="I40" s="199"/>
      <c r="J40" s="199"/>
      <c r="K40" s="202"/>
      <c r="N40" s="202"/>
    </row>
    <row r="41" spans="1:14" s="128" customFormat="1" ht="18" customHeight="1">
      <c r="A41" s="179"/>
      <c r="B41" s="196"/>
      <c r="C41" s="202"/>
      <c r="D41" s="202"/>
      <c r="E41" s="202"/>
      <c r="F41" s="199"/>
      <c r="G41" s="199"/>
      <c r="H41" s="202"/>
      <c r="I41" s="199"/>
      <c r="J41" s="199"/>
      <c r="K41" s="202"/>
      <c r="N41" s="202"/>
    </row>
    <row r="42" spans="1:14" s="128" customFormat="1" ht="18" customHeight="1">
      <c r="A42" s="179"/>
      <c r="B42" s="196"/>
      <c r="C42" s="202"/>
      <c r="D42" s="202"/>
      <c r="E42" s="202"/>
      <c r="F42" s="199"/>
      <c r="G42" s="199"/>
      <c r="H42" s="202"/>
      <c r="I42" s="199"/>
      <c r="J42" s="199"/>
      <c r="K42" s="202"/>
      <c r="N42" s="202"/>
    </row>
    <row r="43" spans="1:14" s="128" customFormat="1" ht="18" customHeight="1">
      <c r="A43" s="179"/>
      <c r="B43" s="195"/>
      <c r="C43" s="202"/>
      <c r="D43" s="202"/>
      <c r="E43" s="202"/>
      <c r="F43" s="199"/>
      <c r="G43" s="199"/>
      <c r="H43" s="202"/>
      <c r="I43" s="199"/>
      <c r="J43" s="199"/>
      <c r="K43" s="202"/>
      <c r="N43" s="202"/>
    </row>
    <row r="44" spans="1:14" s="128" customFormat="1" ht="18" customHeight="1">
      <c r="A44" s="179"/>
      <c r="B44" s="195"/>
      <c r="C44" s="202"/>
      <c r="D44" s="202"/>
      <c r="E44" s="202"/>
      <c r="F44" s="199"/>
      <c r="G44" s="199"/>
      <c r="H44" s="202"/>
      <c r="I44" s="199"/>
      <c r="J44" s="199"/>
      <c r="K44" s="202"/>
      <c r="N44" s="202"/>
    </row>
    <row r="45" spans="1:14" s="128" customFormat="1" ht="18" customHeight="1">
      <c r="A45" s="179"/>
      <c r="B45" s="195"/>
      <c r="C45" s="202"/>
      <c r="D45" s="202"/>
      <c r="E45" s="202"/>
      <c r="F45" s="199"/>
      <c r="G45" s="199"/>
      <c r="H45" s="202"/>
      <c r="I45" s="199"/>
      <c r="J45" s="199"/>
      <c r="K45" s="202"/>
      <c r="N45" s="202"/>
    </row>
    <row r="46" spans="2:11" ht="18" customHeight="1">
      <c r="B46" s="115"/>
      <c r="C46" s="383"/>
      <c r="D46" s="383"/>
      <c r="E46" s="383"/>
      <c r="F46" s="383"/>
      <c r="G46" s="383"/>
      <c r="H46" s="383"/>
      <c r="I46" s="383"/>
      <c r="J46" s="383"/>
      <c r="K46" s="383"/>
    </row>
    <row r="47" spans="2:11" ht="18" customHeight="1">
      <c r="B47" s="115"/>
      <c r="C47" s="383"/>
      <c r="D47" s="383"/>
      <c r="E47" s="383"/>
      <c r="F47" s="383"/>
      <c r="G47" s="383"/>
      <c r="H47" s="383"/>
      <c r="I47" s="383"/>
      <c r="J47" s="383"/>
      <c r="K47" s="383"/>
    </row>
    <row r="48" spans="2:11" ht="18" customHeight="1">
      <c r="B48" s="115"/>
      <c r="C48" s="383"/>
      <c r="D48" s="383"/>
      <c r="E48" s="383"/>
      <c r="F48" s="383"/>
      <c r="G48" s="383"/>
      <c r="H48" s="383"/>
      <c r="I48" s="383"/>
      <c r="J48" s="383"/>
      <c r="K48" s="383"/>
    </row>
    <row r="49" spans="2:14" ht="18" customHeight="1">
      <c r="B49" s="127"/>
      <c r="C49" s="171"/>
      <c r="D49" s="171"/>
      <c r="E49" s="171"/>
      <c r="F49" s="171"/>
      <c r="G49" s="171"/>
      <c r="H49" s="171"/>
      <c r="I49" s="171"/>
      <c r="J49" s="171"/>
      <c r="K49" s="171"/>
      <c r="N49" s="171"/>
    </row>
  </sheetData>
  <sheetProtection/>
  <mergeCells count="31">
    <mergeCell ref="C48:E48"/>
    <mergeCell ref="F48:H48"/>
    <mergeCell ref="I48:K48"/>
    <mergeCell ref="C46:E46"/>
    <mergeCell ref="F46:H46"/>
    <mergeCell ref="I47:K47"/>
    <mergeCell ref="F47:H47"/>
    <mergeCell ref="I46:K46"/>
    <mergeCell ref="C47:E47"/>
    <mergeCell ref="B26:Q29"/>
    <mergeCell ref="F17:G19"/>
    <mergeCell ref="A1:R1"/>
    <mergeCell ref="C8:D10"/>
    <mergeCell ref="C11:D13"/>
    <mergeCell ref="F8:G10"/>
    <mergeCell ref="F11:G13"/>
    <mergeCell ref="C20:D22"/>
    <mergeCell ref="I8:J10"/>
    <mergeCell ref="O11:P13"/>
    <mergeCell ref="L8:M10"/>
    <mergeCell ref="L11:M13"/>
    <mergeCell ref="I11:J13"/>
    <mergeCell ref="O8:P10"/>
    <mergeCell ref="C17:D19"/>
    <mergeCell ref="O17:P19"/>
    <mergeCell ref="L20:M22"/>
    <mergeCell ref="O20:P22"/>
    <mergeCell ref="L17:M19"/>
    <mergeCell ref="I20:J22"/>
    <mergeCell ref="I17:J19"/>
    <mergeCell ref="F20:G22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1">
      <selection activeCell="C4" sqref="C4:H4"/>
    </sheetView>
  </sheetViews>
  <sheetFormatPr defaultColWidth="5" defaultRowHeight="14.25"/>
  <cols>
    <col min="1" max="31" width="5" style="125" customWidth="1"/>
    <col min="32" max="32" width="25.3984375" style="125" customWidth="1"/>
    <col min="33" max="16384" width="5" style="125" customWidth="1"/>
  </cols>
  <sheetData>
    <row r="1" spans="1:29" ht="15.75" customHeight="1">
      <c r="A1" s="593" t="s">
        <v>133</v>
      </c>
      <c r="B1" s="593"/>
      <c r="C1" s="593"/>
      <c r="D1" s="593"/>
      <c r="E1" s="593"/>
      <c r="F1" s="593"/>
      <c r="G1" s="593"/>
      <c r="H1" s="594"/>
      <c r="I1" s="559" t="s">
        <v>134</v>
      </c>
      <c r="J1" s="561"/>
      <c r="K1" s="559" t="s">
        <v>135</v>
      </c>
      <c r="L1" s="561"/>
      <c r="M1" s="559" t="s">
        <v>136</v>
      </c>
      <c r="N1" s="561"/>
      <c r="P1" s="593" t="s">
        <v>133</v>
      </c>
      <c r="Q1" s="593"/>
      <c r="R1" s="593"/>
      <c r="S1" s="593"/>
      <c r="T1" s="593"/>
      <c r="U1" s="593"/>
      <c r="V1" s="593"/>
      <c r="W1" s="594"/>
      <c r="X1" s="559" t="s">
        <v>134</v>
      </c>
      <c r="Y1" s="561"/>
      <c r="Z1" s="559" t="s">
        <v>135</v>
      </c>
      <c r="AA1" s="561"/>
      <c r="AB1" s="559" t="s">
        <v>136</v>
      </c>
      <c r="AC1" s="561"/>
    </row>
    <row r="2" spans="1:29" ht="33" customHeight="1">
      <c r="A2" s="595"/>
      <c r="B2" s="595"/>
      <c r="C2" s="595"/>
      <c r="D2" s="595"/>
      <c r="E2" s="595"/>
      <c r="F2" s="595"/>
      <c r="G2" s="595"/>
      <c r="H2" s="596"/>
      <c r="I2" s="116"/>
      <c r="J2" s="117"/>
      <c r="K2" s="116"/>
      <c r="L2" s="117"/>
      <c r="M2" s="116"/>
      <c r="N2" s="117"/>
      <c r="P2" s="595"/>
      <c r="Q2" s="595"/>
      <c r="R2" s="595"/>
      <c r="S2" s="595"/>
      <c r="T2" s="595"/>
      <c r="U2" s="595"/>
      <c r="V2" s="595"/>
      <c r="W2" s="596"/>
      <c r="X2" s="116"/>
      <c r="Y2" s="117"/>
      <c r="Z2" s="116"/>
      <c r="AA2" s="117"/>
      <c r="AB2" s="116"/>
      <c r="AC2" s="117"/>
    </row>
    <row r="3" spans="1:32" s="119" customFormat="1" ht="25.5" customHeight="1">
      <c r="A3" s="559" t="s">
        <v>137</v>
      </c>
      <c r="B3" s="561"/>
      <c r="C3" s="590" t="s">
        <v>271</v>
      </c>
      <c r="D3" s="591"/>
      <c r="E3" s="591"/>
      <c r="F3" s="591"/>
      <c r="G3" s="591"/>
      <c r="H3" s="592"/>
      <c r="I3" s="120">
        <v>1</v>
      </c>
      <c r="J3" s="121" t="s">
        <v>138</v>
      </c>
      <c r="K3" s="121"/>
      <c r="L3" s="121">
        <v>1</v>
      </c>
      <c r="M3" s="121" t="s">
        <v>139</v>
      </c>
      <c r="N3" s="122"/>
      <c r="P3" s="559" t="s">
        <v>137</v>
      </c>
      <c r="Q3" s="561"/>
      <c r="R3" s="590" t="str">
        <f>C3</f>
        <v>トリム Aグループ</v>
      </c>
      <c r="S3" s="591"/>
      <c r="T3" s="591"/>
      <c r="U3" s="591"/>
      <c r="V3" s="591"/>
      <c r="W3" s="592"/>
      <c r="X3" s="120">
        <f>I3</f>
        <v>1</v>
      </c>
      <c r="Y3" s="121" t="s">
        <v>138</v>
      </c>
      <c r="Z3" s="121"/>
      <c r="AA3" s="121">
        <v>2</v>
      </c>
      <c r="AB3" s="121" t="s">
        <v>139</v>
      </c>
      <c r="AC3" s="122"/>
      <c r="AF3" s="224" t="s">
        <v>250</v>
      </c>
    </row>
    <row r="4" spans="1:32" s="119" customFormat="1" ht="25.5" customHeight="1">
      <c r="A4" s="559" t="s">
        <v>18</v>
      </c>
      <c r="B4" s="561"/>
      <c r="C4" s="559" t="str">
        <f>AF3</f>
        <v>Wing</v>
      </c>
      <c r="D4" s="560"/>
      <c r="E4" s="560"/>
      <c r="F4" s="560"/>
      <c r="G4" s="560"/>
      <c r="H4" s="561"/>
      <c r="I4" s="559" t="str">
        <f>AF5</f>
        <v>パワーストーン・ラピス</v>
      </c>
      <c r="J4" s="560"/>
      <c r="K4" s="560"/>
      <c r="L4" s="560"/>
      <c r="M4" s="560"/>
      <c r="N4" s="561"/>
      <c r="P4" s="559" t="s">
        <v>18</v>
      </c>
      <c r="Q4" s="561"/>
      <c r="R4" s="559" t="str">
        <f>AF4</f>
        <v>Aria</v>
      </c>
      <c r="S4" s="560"/>
      <c r="T4" s="560"/>
      <c r="U4" s="560"/>
      <c r="V4" s="560"/>
      <c r="W4" s="561"/>
      <c r="X4" s="559" t="str">
        <f>AF6</f>
        <v>タッチダウン</v>
      </c>
      <c r="Y4" s="560"/>
      <c r="Z4" s="560"/>
      <c r="AA4" s="560"/>
      <c r="AB4" s="560"/>
      <c r="AC4" s="561"/>
      <c r="AF4" s="225" t="s">
        <v>251</v>
      </c>
    </row>
    <row r="5" spans="1:32" s="119" customFormat="1" ht="25.5" customHeight="1">
      <c r="A5" s="567" t="s">
        <v>140</v>
      </c>
      <c r="B5" s="568"/>
      <c r="C5" s="577" t="s">
        <v>141</v>
      </c>
      <c r="D5" s="568"/>
      <c r="E5" s="588"/>
      <c r="F5" s="573"/>
      <c r="G5" s="573"/>
      <c r="H5" s="589" t="s">
        <v>41</v>
      </c>
      <c r="I5" s="589"/>
      <c r="J5" s="573"/>
      <c r="K5" s="573"/>
      <c r="L5" s="574"/>
      <c r="M5" s="577" t="s">
        <v>141</v>
      </c>
      <c r="N5" s="568"/>
      <c r="P5" s="567" t="s">
        <v>140</v>
      </c>
      <c r="Q5" s="568"/>
      <c r="R5" s="577" t="s">
        <v>141</v>
      </c>
      <c r="S5" s="568"/>
      <c r="T5" s="588"/>
      <c r="U5" s="573"/>
      <c r="V5" s="573"/>
      <c r="W5" s="589" t="s">
        <v>41</v>
      </c>
      <c r="X5" s="589"/>
      <c r="Y5" s="573"/>
      <c r="Z5" s="573"/>
      <c r="AA5" s="574"/>
      <c r="AB5" s="577" t="s">
        <v>141</v>
      </c>
      <c r="AC5" s="568"/>
      <c r="AF5" s="225" t="s">
        <v>252</v>
      </c>
    </row>
    <row r="6" spans="1:32" s="119" customFormat="1" ht="25.5" customHeight="1">
      <c r="A6" s="569"/>
      <c r="B6" s="570"/>
      <c r="C6" s="578"/>
      <c r="D6" s="570"/>
      <c r="E6" s="580"/>
      <c r="F6" s="581"/>
      <c r="G6" s="581"/>
      <c r="H6" s="582" t="s">
        <v>41</v>
      </c>
      <c r="I6" s="582"/>
      <c r="J6" s="581"/>
      <c r="K6" s="581"/>
      <c r="L6" s="583"/>
      <c r="M6" s="578"/>
      <c r="N6" s="570"/>
      <c r="P6" s="569"/>
      <c r="Q6" s="570"/>
      <c r="R6" s="578"/>
      <c r="S6" s="570"/>
      <c r="T6" s="580"/>
      <c r="U6" s="581"/>
      <c r="V6" s="581"/>
      <c r="W6" s="582" t="s">
        <v>41</v>
      </c>
      <c r="X6" s="582"/>
      <c r="Y6" s="581"/>
      <c r="Z6" s="581"/>
      <c r="AA6" s="583"/>
      <c r="AB6" s="578"/>
      <c r="AC6" s="570"/>
      <c r="AF6" s="224" t="s">
        <v>249</v>
      </c>
    </row>
    <row r="7" spans="1:32" s="119" customFormat="1" ht="25.5" customHeight="1">
      <c r="A7" s="571"/>
      <c r="B7" s="572"/>
      <c r="C7" s="579"/>
      <c r="D7" s="572"/>
      <c r="E7" s="563"/>
      <c r="F7" s="564"/>
      <c r="G7" s="564"/>
      <c r="H7" s="565" t="s">
        <v>41</v>
      </c>
      <c r="I7" s="565"/>
      <c r="J7" s="564"/>
      <c r="K7" s="564"/>
      <c r="L7" s="566"/>
      <c r="M7" s="579"/>
      <c r="N7" s="572"/>
      <c r="P7" s="571"/>
      <c r="Q7" s="572"/>
      <c r="R7" s="579"/>
      <c r="S7" s="572"/>
      <c r="T7" s="563"/>
      <c r="U7" s="564"/>
      <c r="V7" s="564"/>
      <c r="W7" s="565" t="s">
        <v>41</v>
      </c>
      <c r="X7" s="565"/>
      <c r="Y7" s="564"/>
      <c r="Z7" s="564"/>
      <c r="AA7" s="566"/>
      <c r="AB7" s="579"/>
      <c r="AC7" s="572"/>
      <c r="AF7" s="224" t="s">
        <v>254</v>
      </c>
    </row>
    <row r="8" spans="1:32" s="119" customFormat="1" ht="25.5" customHeight="1">
      <c r="A8" s="575" t="s">
        <v>142</v>
      </c>
      <c r="B8" s="576"/>
      <c r="C8" s="559"/>
      <c r="D8" s="560"/>
      <c r="E8" s="560"/>
      <c r="F8" s="560"/>
      <c r="G8" s="560"/>
      <c r="H8" s="561"/>
      <c r="I8" s="559"/>
      <c r="J8" s="560"/>
      <c r="K8" s="560"/>
      <c r="L8" s="560"/>
      <c r="M8" s="560"/>
      <c r="N8" s="561"/>
      <c r="P8" s="575" t="s">
        <v>142</v>
      </c>
      <c r="Q8" s="576"/>
      <c r="R8" s="559"/>
      <c r="S8" s="560"/>
      <c r="T8" s="560"/>
      <c r="U8" s="560"/>
      <c r="V8" s="560"/>
      <c r="W8" s="561"/>
      <c r="X8" s="559"/>
      <c r="Y8" s="560"/>
      <c r="Z8" s="560"/>
      <c r="AA8" s="560"/>
      <c r="AB8" s="560"/>
      <c r="AC8" s="561"/>
      <c r="AF8" s="224" t="s">
        <v>253</v>
      </c>
    </row>
    <row r="9" spans="1:29" s="119" customFormat="1" ht="25.5" customHeight="1">
      <c r="A9" s="584" t="s">
        <v>143</v>
      </c>
      <c r="B9" s="585"/>
      <c r="C9" s="559" t="str">
        <f>AF7</f>
        <v>らららボンバーズ</v>
      </c>
      <c r="D9" s="560"/>
      <c r="E9" s="560"/>
      <c r="F9" s="560"/>
      <c r="G9" s="560"/>
      <c r="H9" s="561"/>
      <c r="I9" s="562" t="s">
        <v>144</v>
      </c>
      <c r="J9" s="562"/>
      <c r="K9" s="120"/>
      <c r="L9" s="121"/>
      <c r="M9" s="121"/>
      <c r="N9" s="122"/>
      <c r="P9" s="584" t="s">
        <v>143</v>
      </c>
      <c r="Q9" s="585"/>
      <c r="R9" s="559" t="str">
        <f>AF3</f>
        <v>Wing</v>
      </c>
      <c r="S9" s="560"/>
      <c r="T9" s="560"/>
      <c r="U9" s="560"/>
      <c r="V9" s="560"/>
      <c r="W9" s="561"/>
      <c r="X9" s="562" t="s">
        <v>144</v>
      </c>
      <c r="Y9" s="562"/>
      <c r="Z9" s="120"/>
      <c r="AA9" s="121"/>
      <c r="AB9" s="121"/>
      <c r="AC9" s="122"/>
    </row>
    <row r="10" spans="1:29" s="119" customFormat="1" ht="25.5" customHeight="1">
      <c r="A10" s="586"/>
      <c r="B10" s="587"/>
      <c r="C10" s="559" t="str">
        <f>AF8</f>
        <v>HEART</v>
      </c>
      <c r="D10" s="560"/>
      <c r="E10" s="560"/>
      <c r="F10" s="560"/>
      <c r="G10" s="560"/>
      <c r="H10" s="561"/>
      <c r="I10" s="562" t="s">
        <v>145</v>
      </c>
      <c r="J10" s="562"/>
      <c r="K10" s="120"/>
      <c r="L10" s="121"/>
      <c r="M10" s="121"/>
      <c r="N10" s="122"/>
      <c r="P10" s="586"/>
      <c r="Q10" s="587"/>
      <c r="R10" s="559" t="str">
        <f>AF5</f>
        <v>パワーストーン・ラピス</v>
      </c>
      <c r="S10" s="560"/>
      <c r="T10" s="560"/>
      <c r="U10" s="560"/>
      <c r="V10" s="560"/>
      <c r="W10" s="561"/>
      <c r="X10" s="562" t="s">
        <v>145</v>
      </c>
      <c r="Y10" s="562"/>
      <c r="Z10" s="120"/>
      <c r="AA10" s="121"/>
      <c r="AB10" s="121"/>
      <c r="AC10" s="122"/>
    </row>
    <row r="11" spans="1:25" ht="18.75" customHeight="1">
      <c r="A11" s="123"/>
      <c r="B11" s="123"/>
      <c r="C11" s="124"/>
      <c r="D11" s="124"/>
      <c r="E11" s="124"/>
      <c r="F11" s="124"/>
      <c r="G11" s="124"/>
      <c r="H11" s="124"/>
      <c r="I11" s="140"/>
      <c r="J11" s="140"/>
      <c r="P11" s="123"/>
      <c r="Q11" s="123"/>
      <c r="R11" s="124"/>
      <c r="S11" s="124"/>
      <c r="T11" s="124"/>
      <c r="U11" s="124"/>
      <c r="V11" s="124"/>
      <c r="W11" s="124"/>
      <c r="X11" s="140"/>
      <c r="Y11" s="140"/>
    </row>
    <row r="12" spans="1:25" ht="18.75" customHeight="1">
      <c r="A12" s="123"/>
      <c r="B12" s="123"/>
      <c r="C12" s="124"/>
      <c r="D12" s="124"/>
      <c r="E12" s="124"/>
      <c r="F12" s="124"/>
      <c r="G12" s="124"/>
      <c r="H12" s="124"/>
      <c r="I12" s="140"/>
      <c r="J12" s="140"/>
      <c r="P12" s="123"/>
      <c r="Q12" s="123"/>
      <c r="R12" s="124"/>
      <c r="S12" s="124"/>
      <c r="T12" s="124"/>
      <c r="U12" s="124"/>
      <c r="V12" s="124"/>
      <c r="W12" s="124"/>
      <c r="X12" s="140"/>
      <c r="Y12" s="140"/>
    </row>
    <row r="13" spans="1:29" ht="15.75" customHeight="1">
      <c r="A13" s="593" t="s">
        <v>133</v>
      </c>
      <c r="B13" s="593"/>
      <c r="C13" s="593"/>
      <c r="D13" s="593"/>
      <c r="E13" s="593"/>
      <c r="F13" s="593"/>
      <c r="G13" s="593"/>
      <c r="H13" s="594"/>
      <c r="I13" s="559" t="s">
        <v>134</v>
      </c>
      <c r="J13" s="561"/>
      <c r="K13" s="559" t="s">
        <v>135</v>
      </c>
      <c r="L13" s="561"/>
      <c r="M13" s="559" t="s">
        <v>136</v>
      </c>
      <c r="N13" s="561"/>
      <c r="P13" s="593" t="s">
        <v>133</v>
      </c>
      <c r="Q13" s="593"/>
      <c r="R13" s="593"/>
      <c r="S13" s="593"/>
      <c r="T13" s="593"/>
      <c r="U13" s="593"/>
      <c r="V13" s="593"/>
      <c r="W13" s="594"/>
      <c r="X13" s="559" t="s">
        <v>134</v>
      </c>
      <c r="Y13" s="561"/>
      <c r="Z13" s="559" t="s">
        <v>135</v>
      </c>
      <c r="AA13" s="561"/>
      <c r="AB13" s="559" t="s">
        <v>136</v>
      </c>
      <c r="AC13" s="561"/>
    </row>
    <row r="14" spans="1:29" ht="33" customHeight="1">
      <c r="A14" s="595"/>
      <c r="B14" s="595"/>
      <c r="C14" s="595"/>
      <c r="D14" s="595"/>
      <c r="E14" s="595"/>
      <c r="F14" s="595"/>
      <c r="G14" s="595"/>
      <c r="H14" s="596"/>
      <c r="I14" s="116"/>
      <c r="J14" s="117"/>
      <c r="K14" s="116"/>
      <c r="L14" s="117"/>
      <c r="M14" s="116"/>
      <c r="N14" s="117"/>
      <c r="P14" s="595"/>
      <c r="Q14" s="595"/>
      <c r="R14" s="595"/>
      <c r="S14" s="595"/>
      <c r="T14" s="595"/>
      <c r="U14" s="595"/>
      <c r="V14" s="595"/>
      <c r="W14" s="596"/>
      <c r="X14" s="116"/>
      <c r="Y14" s="117"/>
      <c r="Z14" s="116"/>
      <c r="AA14" s="117"/>
      <c r="AB14" s="116"/>
      <c r="AC14" s="117"/>
    </row>
    <row r="15" spans="1:29" s="119" customFormat="1" ht="24.75" customHeight="1">
      <c r="A15" s="559" t="s">
        <v>137</v>
      </c>
      <c r="B15" s="561"/>
      <c r="C15" s="590" t="str">
        <f>C3</f>
        <v>トリム Aグループ</v>
      </c>
      <c r="D15" s="591"/>
      <c r="E15" s="591"/>
      <c r="F15" s="591"/>
      <c r="G15" s="591"/>
      <c r="H15" s="592"/>
      <c r="I15" s="120">
        <f>I3</f>
        <v>1</v>
      </c>
      <c r="J15" s="121" t="s">
        <v>138</v>
      </c>
      <c r="K15" s="121"/>
      <c r="L15" s="121">
        <f>AA3+1</f>
        <v>3</v>
      </c>
      <c r="M15" s="121" t="s">
        <v>139</v>
      </c>
      <c r="N15" s="122"/>
      <c r="P15" s="559" t="s">
        <v>137</v>
      </c>
      <c r="Q15" s="561"/>
      <c r="R15" s="590" t="str">
        <f>C3</f>
        <v>トリム Aグループ</v>
      </c>
      <c r="S15" s="591"/>
      <c r="T15" s="591"/>
      <c r="U15" s="591"/>
      <c r="V15" s="591"/>
      <c r="W15" s="592"/>
      <c r="X15" s="120">
        <f>I3</f>
        <v>1</v>
      </c>
      <c r="Y15" s="121" t="s">
        <v>138</v>
      </c>
      <c r="Z15" s="121"/>
      <c r="AA15" s="121">
        <f>L15+1</f>
        <v>4</v>
      </c>
      <c r="AB15" s="121" t="s">
        <v>139</v>
      </c>
      <c r="AC15" s="122"/>
    </row>
    <row r="16" spans="1:29" s="119" customFormat="1" ht="24.75" customHeight="1">
      <c r="A16" s="559" t="s">
        <v>18</v>
      </c>
      <c r="B16" s="561"/>
      <c r="C16" s="559" t="str">
        <f>AF5</f>
        <v>パワーストーン・ラピス</v>
      </c>
      <c r="D16" s="560"/>
      <c r="E16" s="560"/>
      <c r="F16" s="560"/>
      <c r="G16" s="560"/>
      <c r="H16" s="561"/>
      <c r="I16" s="559" t="str">
        <f>AF7</f>
        <v>らららボンバーズ</v>
      </c>
      <c r="J16" s="560"/>
      <c r="K16" s="560"/>
      <c r="L16" s="560"/>
      <c r="M16" s="560"/>
      <c r="N16" s="561"/>
      <c r="P16" s="559" t="s">
        <v>18</v>
      </c>
      <c r="Q16" s="561"/>
      <c r="R16" s="559" t="str">
        <f>AF6</f>
        <v>タッチダウン</v>
      </c>
      <c r="S16" s="560"/>
      <c r="T16" s="560"/>
      <c r="U16" s="560"/>
      <c r="V16" s="560"/>
      <c r="W16" s="561"/>
      <c r="X16" s="559" t="str">
        <f>AF8</f>
        <v>HEART</v>
      </c>
      <c r="Y16" s="560"/>
      <c r="Z16" s="560"/>
      <c r="AA16" s="560"/>
      <c r="AB16" s="560"/>
      <c r="AC16" s="561"/>
    </row>
    <row r="17" spans="1:29" s="119" customFormat="1" ht="24.75" customHeight="1">
      <c r="A17" s="567" t="s">
        <v>140</v>
      </c>
      <c r="B17" s="568"/>
      <c r="C17" s="577" t="s">
        <v>141</v>
      </c>
      <c r="D17" s="568"/>
      <c r="E17" s="588"/>
      <c r="F17" s="573"/>
      <c r="G17" s="573"/>
      <c r="H17" s="589" t="s">
        <v>41</v>
      </c>
      <c r="I17" s="589"/>
      <c r="J17" s="573"/>
      <c r="K17" s="573"/>
      <c r="L17" s="574"/>
      <c r="M17" s="577" t="s">
        <v>141</v>
      </c>
      <c r="N17" s="568"/>
      <c r="P17" s="567" t="s">
        <v>140</v>
      </c>
      <c r="Q17" s="568"/>
      <c r="R17" s="577" t="s">
        <v>141</v>
      </c>
      <c r="S17" s="568"/>
      <c r="T17" s="588"/>
      <c r="U17" s="573"/>
      <c r="V17" s="573"/>
      <c r="W17" s="589" t="s">
        <v>41</v>
      </c>
      <c r="X17" s="589"/>
      <c r="Y17" s="573"/>
      <c r="Z17" s="573"/>
      <c r="AA17" s="574"/>
      <c r="AB17" s="577" t="s">
        <v>141</v>
      </c>
      <c r="AC17" s="568"/>
    </row>
    <row r="18" spans="1:29" s="119" customFormat="1" ht="24.75" customHeight="1">
      <c r="A18" s="569"/>
      <c r="B18" s="570"/>
      <c r="C18" s="578"/>
      <c r="D18" s="570"/>
      <c r="E18" s="580"/>
      <c r="F18" s="581"/>
      <c r="G18" s="581"/>
      <c r="H18" s="582" t="s">
        <v>41</v>
      </c>
      <c r="I18" s="582"/>
      <c r="J18" s="581"/>
      <c r="K18" s="581"/>
      <c r="L18" s="583"/>
      <c r="M18" s="578"/>
      <c r="N18" s="570"/>
      <c r="P18" s="569"/>
      <c r="Q18" s="570"/>
      <c r="R18" s="578"/>
      <c r="S18" s="570"/>
      <c r="T18" s="580"/>
      <c r="U18" s="581"/>
      <c r="V18" s="581"/>
      <c r="W18" s="582" t="s">
        <v>41</v>
      </c>
      <c r="X18" s="582"/>
      <c r="Y18" s="581"/>
      <c r="Z18" s="581"/>
      <c r="AA18" s="583"/>
      <c r="AB18" s="578"/>
      <c r="AC18" s="570"/>
    </row>
    <row r="19" spans="1:29" s="119" customFormat="1" ht="24.75" customHeight="1">
      <c r="A19" s="571"/>
      <c r="B19" s="572"/>
      <c r="C19" s="579"/>
      <c r="D19" s="572"/>
      <c r="E19" s="563"/>
      <c r="F19" s="564"/>
      <c r="G19" s="564"/>
      <c r="H19" s="565" t="s">
        <v>41</v>
      </c>
      <c r="I19" s="565"/>
      <c r="J19" s="564"/>
      <c r="K19" s="564"/>
      <c r="L19" s="566"/>
      <c r="M19" s="579"/>
      <c r="N19" s="572"/>
      <c r="P19" s="571"/>
      <c r="Q19" s="572"/>
      <c r="R19" s="579"/>
      <c r="S19" s="572"/>
      <c r="T19" s="563"/>
      <c r="U19" s="564"/>
      <c r="V19" s="564"/>
      <c r="W19" s="565" t="s">
        <v>41</v>
      </c>
      <c r="X19" s="565"/>
      <c r="Y19" s="564"/>
      <c r="Z19" s="564"/>
      <c r="AA19" s="566"/>
      <c r="AB19" s="579"/>
      <c r="AC19" s="572"/>
    </row>
    <row r="20" spans="1:29" s="119" customFormat="1" ht="24.75" customHeight="1">
      <c r="A20" s="575" t="s">
        <v>142</v>
      </c>
      <c r="B20" s="576"/>
      <c r="C20" s="559"/>
      <c r="D20" s="560"/>
      <c r="E20" s="560"/>
      <c r="F20" s="560"/>
      <c r="G20" s="560"/>
      <c r="H20" s="561"/>
      <c r="I20" s="559"/>
      <c r="J20" s="560"/>
      <c r="K20" s="560"/>
      <c r="L20" s="560"/>
      <c r="M20" s="560"/>
      <c r="N20" s="561"/>
      <c r="P20" s="575" t="s">
        <v>142</v>
      </c>
      <c r="Q20" s="576"/>
      <c r="R20" s="559"/>
      <c r="S20" s="560"/>
      <c r="T20" s="560"/>
      <c r="U20" s="560"/>
      <c r="V20" s="560"/>
      <c r="W20" s="561"/>
      <c r="X20" s="559"/>
      <c r="Y20" s="560"/>
      <c r="Z20" s="560"/>
      <c r="AA20" s="560"/>
      <c r="AB20" s="560"/>
      <c r="AC20" s="561"/>
    </row>
    <row r="21" spans="1:29" s="119" customFormat="1" ht="24.75" customHeight="1">
      <c r="A21" s="584" t="s">
        <v>143</v>
      </c>
      <c r="B21" s="585"/>
      <c r="C21" s="559" t="str">
        <f>AF4</f>
        <v>Aria</v>
      </c>
      <c r="D21" s="560"/>
      <c r="E21" s="560"/>
      <c r="F21" s="560"/>
      <c r="G21" s="560"/>
      <c r="H21" s="561"/>
      <c r="I21" s="562" t="s">
        <v>144</v>
      </c>
      <c r="J21" s="562"/>
      <c r="K21" s="120"/>
      <c r="L21" s="121"/>
      <c r="M21" s="121"/>
      <c r="N21" s="122"/>
      <c r="P21" s="584" t="s">
        <v>143</v>
      </c>
      <c r="Q21" s="585"/>
      <c r="R21" s="559" t="str">
        <f>AF5</f>
        <v>パワーストーン・ラピス</v>
      </c>
      <c r="S21" s="560"/>
      <c r="T21" s="560"/>
      <c r="U21" s="560"/>
      <c r="V21" s="560"/>
      <c r="W21" s="561"/>
      <c r="X21" s="562" t="s">
        <v>144</v>
      </c>
      <c r="Y21" s="562"/>
      <c r="Z21" s="120"/>
      <c r="AA21" s="121"/>
      <c r="AB21" s="121"/>
      <c r="AC21" s="122"/>
    </row>
    <row r="22" spans="1:29" s="119" customFormat="1" ht="24.75" customHeight="1">
      <c r="A22" s="586"/>
      <c r="B22" s="587"/>
      <c r="C22" s="559" t="str">
        <f>AF6</f>
        <v>タッチダウン</v>
      </c>
      <c r="D22" s="560"/>
      <c r="E22" s="560"/>
      <c r="F22" s="560"/>
      <c r="G22" s="560"/>
      <c r="H22" s="561"/>
      <c r="I22" s="562" t="s">
        <v>145</v>
      </c>
      <c r="J22" s="562"/>
      <c r="K22" s="120"/>
      <c r="L22" s="121"/>
      <c r="M22" s="121"/>
      <c r="N22" s="122"/>
      <c r="P22" s="586"/>
      <c r="Q22" s="587"/>
      <c r="R22" s="559" t="str">
        <f>AF7</f>
        <v>らららボンバーズ</v>
      </c>
      <c r="S22" s="560"/>
      <c r="T22" s="560"/>
      <c r="U22" s="560"/>
      <c r="V22" s="560"/>
      <c r="W22" s="561"/>
      <c r="X22" s="562" t="s">
        <v>145</v>
      </c>
      <c r="Y22" s="562"/>
      <c r="Z22" s="120"/>
      <c r="AA22" s="121"/>
      <c r="AB22" s="121"/>
      <c r="AC22" s="122"/>
    </row>
    <row r="23" spans="1:29" ht="15.75" customHeight="1">
      <c r="A23" s="593" t="s">
        <v>133</v>
      </c>
      <c r="B23" s="593"/>
      <c r="C23" s="593"/>
      <c r="D23" s="593"/>
      <c r="E23" s="593"/>
      <c r="F23" s="593"/>
      <c r="G23" s="593"/>
      <c r="H23" s="594"/>
      <c r="I23" s="559" t="s">
        <v>134</v>
      </c>
      <c r="J23" s="561"/>
      <c r="K23" s="559" t="s">
        <v>135</v>
      </c>
      <c r="L23" s="561"/>
      <c r="M23" s="559" t="s">
        <v>136</v>
      </c>
      <c r="N23" s="561"/>
      <c r="P23" s="593" t="s">
        <v>133</v>
      </c>
      <c r="Q23" s="593"/>
      <c r="R23" s="593"/>
      <c r="S23" s="593"/>
      <c r="T23" s="593"/>
      <c r="U23" s="593"/>
      <c r="V23" s="593"/>
      <c r="W23" s="594"/>
      <c r="X23" s="559" t="s">
        <v>134</v>
      </c>
      <c r="Y23" s="561"/>
      <c r="Z23" s="559" t="s">
        <v>135</v>
      </c>
      <c r="AA23" s="561"/>
      <c r="AB23" s="559" t="s">
        <v>136</v>
      </c>
      <c r="AC23" s="561"/>
    </row>
    <row r="24" spans="1:29" ht="33" customHeight="1">
      <c r="A24" s="595"/>
      <c r="B24" s="595"/>
      <c r="C24" s="595"/>
      <c r="D24" s="595"/>
      <c r="E24" s="595"/>
      <c r="F24" s="595"/>
      <c r="G24" s="595"/>
      <c r="H24" s="596"/>
      <c r="I24" s="116"/>
      <c r="J24" s="117"/>
      <c r="K24" s="116"/>
      <c r="L24" s="117"/>
      <c r="M24" s="116"/>
      <c r="N24" s="117"/>
      <c r="P24" s="595"/>
      <c r="Q24" s="595"/>
      <c r="R24" s="595"/>
      <c r="S24" s="595"/>
      <c r="T24" s="595"/>
      <c r="U24" s="595"/>
      <c r="V24" s="595"/>
      <c r="W24" s="596"/>
      <c r="X24" s="116"/>
      <c r="Y24" s="117"/>
      <c r="Z24" s="116"/>
      <c r="AA24" s="117"/>
      <c r="AB24" s="116"/>
      <c r="AC24" s="117"/>
    </row>
    <row r="25" spans="1:29" s="119" customFormat="1" ht="25.5" customHeight="1">
      <c r="A25" s="559" t="s">
        <v>137</v>
      </c>
      <c r="B25" s="561"/>
      <c r="C25" s="590" t="str">
        <f>C3</f>
        <v>トリム Aグループ</v>
      </c>
      <c r="D25" s="591"/>
      <c r="E25" s="591"/>
      <c r="F25" s="591"/>
      <c r="G25" s="591"/>
      <c r="H25" s="592"/>
      <c r="I25" s="120">
        <f>I3</f>
        <v>1</v>
      </c>
      <c r="J25" s="121" t="s">
        <v>138</v>
      </c>
      <c r="K25" s="121"/>
      <c r="L25" s="121">
        <f>AA15+1</f>
        <v>5</v>
      </c>
      <c r="M25" s="121" t="s">
        <v>139</v>
      </c>
      <c r="N25" s="122"/>
      <c r="P25" s="559" t="s">
        <v>137</v>
      </c>
      <c r="Q25" s="561"/>
      <c r="R25" s="590" t="str">
        <f>C3</f>
        <v>トリム Aグループ</v>
      </c>
      <c r="S25" s="591"/>
      <c r="T25" s="591"/>
      <c r="U25" s="591"/>
      <c r="V25" s="591"/>
      <c r="W25" s="592"/>
      <c r="X25" s="120">
        <f>I3</f>
        <v>1</v>
      </c>
      <c r="Y25" s="121" t="s">
        <v>138</v>
      </c>
      <c r="Z25" s="121"/>
      <c r="AA25" s="121">
        <f>L25+1</f>
        <v>6</v>
      </c>
      <c r="AB25" s="121" t="s">
        <v>139</v>
      </c>
      <c r="AC25" s="122"/>
    </row>
    <row r="26" spans="1:29" s="119" customFormat="1" ht="25.5" customHeight="1">
      <c r="A26" s="559" t="s">
        <v>18</v>
      </c>
      <c r="B26" s="561"/>
      <c r="C26" s="559" t="str">
        <f>AF3</f>
        <v>Wing</v>
      </c>
      <c r="D26" s="560"/>
      <c r="E26" s="560"/>
      <c r="F26" s="560"/>
      <c r="G26" s="560"/>
      <c r="H26" s="561"/>
      <c r="I26" s="559" t="str">
        <f>AF7</f>
        <v>らららボンバーズ</v>
      </c>
      <c r="J26" s="560"/>
      <c r="K26" s="560"/>
      <c r="L26" s="560"/>
      <c r="M26" s="560"/>
      <c r="N26" s="561"/>
      <c r="P26" s="559" t="s">
        <v>18</v>
      </c>
      <c r="Q26" s="561"/>
      <c r="R26" s="559" t="str">
        <f>AF4</f>
        <v>Aria</v>
      </c>
      <c r="S26" s="560"/>
      <c r="T26" s="560"/>
      <c r="U26" s="560"/>
      <c r="V26" s="560"/>
      <c r="W26" s="561"/>
      <c r="X26" s="559" t="str">
        <f>AF8</f>
        <v>HEART</v>
      </c>
      <c r="Y26" s="560"/>
      <c r="Z26" s="560"/>
      <c r="AA26" s="560"/>
      <c r="AB26" s="560"/>
      <c r="AC26" s="561"/>
    </row>
    <row r="27" spans="1:29" s="119" customFormat="1" ht="25.5" customHeight="1">
      <c r="A27" s="567" t="s">
        <v>140</v>
      </c>
      <c r="B27" s="568"/>
      <c r="C27" s="577" t="s">
        <v>141</v>
      </c>
      <c r="D27" s="568"/>
      <c r="E27" s="588"/>
      <c r="F27" s="573"/>
      <c r="G27" s="573"/>
      <c r="H27" s="589" t="s">
        <v>41</v>
      </c>
      <c r="I27" s="589"/>
      <c r="J27" s="573"/>
      <c r="K27" s="573"/>
      <c r="L27" s="574"/>
      <c r="M27" s="577" t="s">
        <v>141</v>
      </c>
      <c r="N27" s="568"/>
      <c r="P27" s="567" t="s">
        <v>140</v>
      </c>
      <c r="Q27" s="568"/>
      <c r="R27" s="577" t="s">
        <v>141</v>
      </c>
      <c r="S27" s="568"/>
      <c r="T27" s="588"/>
      <c r="U27" s="573"/>
      <c r="V27" s="573"/>
      <c r="W27" s="589" t="s">
        <v>41</v>
      </c>
      <c r="X27" s="589"/>
      <c r="Y27" s="573"/>
      <c r="Z27" s="573"/>
      <c r="AA27" s="574"/>
      <c r="AB27" s="577" t="s">
        <v>141</v>
      </c>
      <c r="AC27" s="568"/>
    </row>
    <row r="28" spans="1:29" s="119" customFormat="1" ht="25.5" customHeight="1">
      <c r="A28" s="569"/>
      <c r="B28" s="570"/>
      <c r="C28" s="578"/>
      <c r="D28" s="570"/>
      <c r="E28" s="580"/>
      <c r="F28" s="581"/>
      <c r="G28" s="581"/>
      <c r="H28" s="582" t="s">
        <v>41</v>
      </c>
      <c r="I28" s="582"/>
      <c r="J28" s="581"/>
      <c r="K28" s="581"/>
      <c r="L28" s="583"/>
      <c r="M28" s="578"/>
      <c r="N28" s="570"/>
      <c r="P28" s="569"/>
      <c r="Q28" s="570"/>
      <c r="R28" s="578"/>
      <c r="S28" s="570"/>
      <c r="T28" s="580"/>
      <c r="U28" s="581"/>
      <c r="V28" s="581"/>
      <c r="W28" s="582" t="s">
        <v>41</v>
      </c>
      <c r="X28" s="582"/>
      <c r="Y28" s="581"/>
      <c r="Z28" s="581"/>
      <c r="AA28" s="583"/>
      <c r="AB28" s="578"/>
      <c r="AC28" s="570"/>
    </row>
    <row r="29" spans="1:29" s="119" customFormat="1" ht="25.5" customHeight="1">
      <c r="A29" s="571"/>
      <c r="B29" s="572"/>
      <c r="C29" s="579"/>
      <c r="D29" s="572"/>
      <c r="E29" s="563"/>
      <c r="F29" s="564"/>
      <c r="G29" s="564"/>
      <c r="H29" s="565" t="s">
        <v>41</v>
      </c>
      <c r="I29" s="565"/>
      <c r="J29" s="564"/>
      <c r="K29" s="564"/>
      <c r="L29" s="566"/>
      <c r="M29" s="579"/>
      <c r="N29" s="572"/>
      <c r="P29" s="571"/>
      <c r="Q29" s="572"/>
      <c r="R29" s="579"/>
      <c r="S29" s="572"/>
      <c r="T29" s="563"/>
      <c r="U29" s="564"/>
      <c r="V29" s="564"/>
      <c r="W29" s="565" t="s">
        <v>41</v>
      </c>
      <c r="X29" s="565"/>
      <c r="Y29" s="564"/>
      <c r="Z29" s="564"/>
      <c r="AA29" s="566"/>
      <c r="AB29" s="579"/>
      <c r="AC29" s="572"/>
    </row>
    <row r="30" spans="1:29" s="119" customFormat="1" ht="25.5" customHeight="1">
      <c r="A30" s="575" t="s">
        <v>142</v>
      </c>
      <c r="B30" s="576"/>
      <c r="C30" s="559"/>
      <c r="D30" s="560"/>
      <c r="E30" s="560"/>
      <c r="F30" s="560"/>
      <c r="G30" s="560"/>
      <c r="H30" s="561"/>
      <c r="I30" s="559"/>
      <c r="J30" s="560"/>
      <c r="K30" s="560"/>
      <c r="L30" s="560"/>
      <c r="M30" s="560"/>
      <c r="N30" s="561"/>
      <c r="P30" s="575" t="s">
        <v>142</v>
      </c>
      <c r="Q30" s="576"/>
      <c r="R30" s="559"/>
      <c r="S30" s="560"/>
      <c r="T30" s="560"/>
      <c r="U30" s="560"/>
      <c r="V30" s="560"/>
      <c r="W30" s="561"/>
      <c r="X30" s="559"/>
      <c r="Y30" s="560"/>
      <c r="Z30" s="560"/>
      <c r="AA30" s="560"/>
      <c r="AB30" s="560"/>
      <c r="AC30" s="561"/>
    </row>
    <row r="31" spans="1:29" s="119" customFormat="1" ht="25.5" customHeight="1">
      <c r="A31" s="584" t="s">
        <v>143</v>
      </c>
      <c r="B31" s="585"/>
      <c r="C31" s="559" t="str">
        <f>AF6</f>
        <v>タッチダウン</v>
      </c>
      <c r="D31" s="560"/>
      <c r="E31" s="560"/>
      <c r="F31" s="560"/>
      <c r="G31" s="560"/>
      <c r="H31" s="561"/>
      <c r="I31" s="562" t="s">
        <v>144</v>
      </c>
      <c r="J31" s="562"/>
      <c r="K31" s="120"/>
      <c r="L31" s="121"/>
      <c r="M31" s="121"/>
      <c r="N31" s="122"/>
      <c r="P31" s="584" t="s">
        <v>143</v>
      </c>
      <c r="Q31" s="585"/>
      <c r="R31" s="559" t="str">
        <f>AF3</f>
        <v>Wing</v>
      </c>
      <c r="S31" s="560"/>
      <c r="T31" s="560"/>
      <c r="U31" s="560"/>
      <c r="V31" s="560"/>
      <c r="W31" s="561"/>
      <c r="X31" s="562" t="s">
        <v>144</v>
      </c>
      <c r="Y31" s="562"/>
      <c r="Z31" s="120"/>
      <c r="AA31" s="121"/>
      <c r="AB31" s="121"/>
      <c r="AC31" s="122"/>
    </row>
    <row r="32" spans="1:29" s="119" customFormat="1" ht="25.5" customHeight="1">
      <c r="A32" s="586"/>
      <c r="B32" s="587"/>
      <c r="C32" s="559" t="str">
        <f>AF8</f>
        <v>HEART</v>
      </c>
      <c r="D32" s="560"/>
      <c r="E32" s="560"/>
      <c r="F32" s="560"/>
      <c r="G32" s="560"/>
      <c r="H32" s="561"/>
      <c r="I32" s="562" t="s">
        <v>145</v>
      </c>
      <c r="J32" s="562"/>
      <c r="K32" s="120"/>
      <c r="L32" s="121"/>
      <c r="M32" s="121"/>
      <c r="N32" s="122"/>
      <c r="P32" s="586"/>
      <c r="Q32" s="587"/>
      <c r="R32" s="559" t="str">
        <f>AF7</f>
        <v>らららボンバーズ</v>
      </c>
      <c r="S32" s="560"/>
      <c r="T32" s="560"/>
      <c r="U32" s="560"/>
      <c r="V32" s="560"/>
      <c r="W32" s="561"/>
      <c r="X32" s="562" t="s">
        <v>145</v>
      </c>
      <c r="Y32" s="562"/>
      <c r="Z32" s="120"/>
      <c r="AA32" s="121"/>
      <c r="AB32" s="121"/>
      <c r="AC32" s="122"/>
    </row>
    <row r="33" spans="1:25" ht="18.75" customHeight="1">
      <c r="A33" s="123"/>
      <c r="B33" s="123"/>
      <c r="C33" s="124"/>
      <c r="D33" s="124"/>
      <c r="E33" s="124"/>
      <c r="F33" s="124"/>
      <c r="G33" s="124"/>
      <c r="H33" s="124"/>
      <c r="I33" s="140"/>
      <c r="J33" s="140"/>
      <c r="P33" s="123"/>
      <c r="Q33" s="123"/>
      <c r="R33" s="124"/>
      <c r="S33" s="124"/>
      <c r="T33" s="124"/>
      <c r="U33" s="124"/>
      <c r="V33" s="124"/>
      <c r="W33" s="124"/>
      <c r="X33" s="140"/>
      <c r="Y33" s="140"/>
    </row>
    <row r="34" spans="1:25" ht="18.75" customHeight="1">
      <c r="A34" s="123"/>
      <c r="B34" s="123"/>
      <c r="C34" s="124"/>
      <c r="D34" s="124"/>
      <c r="E34" s="124"/>
      <c r="F34" s="124"/>
      <c r="G34" s="124"/>
      <c r="H34" s="124"/>
      <c r="I34" s="140"/>
      <c r="J34" s="140"/>
      <c r="P34" s="123"/>
      <c r="Q34" s="123"/>
      <c r="R34" s="124"/>
      <c r="S34" s="124"/>
      <c r="T34" s="124"/>
      <c r="U34" s="124"/>
      <c r="V34" s="124"/>
      <c r="W34" s="124"/>
      <c r="X34" s="140"/>
      <c r="Y34" s="140"/>
    </row>
    <row r="35" spans="1:29" ht="15.75" customHeight="1">
      <c r="A35" s="593" t="s">
        <v>133</v>
      </c>
      <c r="B35" s="593"/>
      <c r="C35" s="593"/>
      <c r="D35" s="593"/>
      <c r="E35" s="593"/>
      <c r="F35" s="593"/>
      <c r="G35" s="593"/>
      <c r="H35" s="594"/>
      <c r="I35" s="559" t="s">
        <v>134</v>
      </c>
      <c r="J35" s="561"/>
      <c r="K35" s="559" t="s">
        <v>135</v>
      </c>
      <c r="L35" s="561"/>
      <c r="M35" s="559" t="s">
        <v>136</v>
      </c>
      <c r="N35" s="561"/>
      <c r="P35" s="593" t="s">
        <v>133</v>
      </c>
      <c r="Q35" s="593"/>
      <c r="R35" s="593"/>
      <c r="S35" s="593"/>
      <c r="T35" s="593"/>
      <c r="U35" s="593"/>
      <c r="V35" s="593"/>
      <c r="W35" s="594"/>
      <c r="X35" s="559" t="s">
        <v>134</v>
      </c>
      <c r="Y35" s="561"/>
      <c r="Z35" s="559" t="s">
        <v>135</v>
      </c>
      <c r="AA35" s="561"/>
      <c r="AB35" s="559" t="s">
        <v>136</v>
      </c>
      <c r="AC35" s="561"/>
    </row>
    <row r="36" spans="1:29" ht="33" customHeight="1">
      <c r="A36" s="595"/>
      <c r="B36" s="595"/>
      <c r="C36" s="595"/>
      <c r="D36" s="595"/>
      <c r="E36" s="595"/>
      <c r="F36" s="595"/>
      <c r="G36" s="595"/>
      <c r="H36" s="596"/>
      <c r="I36" s="116"/>
      <c r="J36" s="117"/>
      <c r="K36" s="116"/>
      <c r="L36" s="117"/>
      <c r="M36" s="116"/>
      <c r="N36" s="117"/>
      <c r="P36" s="595"/>
      <c r="Q36" s="595"/>
      <c r="R36" s="595"/>
      <c r="S36" s="595"/>
      <c r="T36" s="595"/>
      <c r="U36" s="595"/>
      <c r="V36" s="595"/>
      <c r="W36" s="596"/>
      <c r="X36" s="116"/>
      <c r="Y36" s="117"/>
      <c r="Z36" s="116"/>
      <c r="AA36" s="117"/>
      <c r="AB36" s="116"/>
      <c r="AC36" s="117"/>
    </row>
    <row r="37" spans="1:29" s="119" customFormat="1" ht="24.75" customHeight="1">
      <c r="A37" s="559" t="s">
        <v>137</v>
      </c>
      <c r="B37" s="561"/>
      <c r="C37" s="590" t="str">
        <f>C3</f>
        <v>トリム Aグループ</v>
      </c>
      <c r="D37" s="591"/>
      <c r="E37" s="591"/>
      <c r="F37" s="591"/>
      <c r="G37" s="591"/>
      <c r="H37" s="592"/>
      <c r="I37" s="120">
        <f>I3</f>
        <v>1</v>
      </c>
      <c r="J37" s="121" t="s">
        <v>138</v>
      </c>
      <c r="K37" s="121"/>
      <c r="L37" s="121">
        <f>AA25+1</f>
        <v>7</v>
      </c>
      <c r="M37" s="121" t="s">
        <v>139</v>
      </c>
      <c r="N37" s="122"/>
      <c r="P37" s="559" t="s">
        <v>137</v>
      </c>
      <c r="Q37" s="561"/>
      <c r="R37" s="590" t="str">
        <f>C3</f>
        <v>トリム Aグループ</v>
      </c>
      <c r="S37" s="591"/>
      <c r="T37" s="591"/>
      <c r="U37" s="591"/>
      <c r="V37" s="591"/>
      <c r="W37" s="592"/>
      <c r="X37" s="120">
        <f>I3</f>
        <v>1</v>
      </c>
      <c r="Y37" s="121" t="s">
        <v>138</v>
      </c>
      <c r="Z37" s="121"/>
      <c r="AA37" s="121">
        <f>L37+1</f>
        <v>8</v>
      </c>
      <c r="AB37" s="121" t="s">
        <v>139</v>
      </c>
      <c r="AC37" s="122"/>
    </row>
    <row r="38" spans="1:29" s="119" customFormat="1" ht="24.75" customHeight="1">
      <c r="A38" s="559" t="s">
        <v>18</v>
      </c>
      <c r="B38" s="561"/>
      <c r="C38" s="559" t="str">
        <f>AF3</f>
        <v>Wing</v>
      </c>
      <c r="D38" s="560"/>
      <c r="E38" s="560"/>
      <c r="F38" s="560"/>
      <c r="G38" s="560"/>
      <c r="H38" s="561"/>
      <c r="I38" s="559" t="str">
        <f>AF6</f>
        <v>タッチダウン</v>
      </c>
      <c r="J38" s="560"/>
      <c r="K38" s="560"/>
      <c r="L38" s="560"/>
      <c r="M38" s="560"/>
      <c r="N38" s="561"/>
      <c r="P38" s="559" t="s">
        <v>18</v>
      </c>
      <c r="Q38" s="561"/>
      <c r="R38" s="559" t="str">
        <f>AF5</f>
        <v>パワーストーン・ラピス</v>
      </c>
      <c r="S38" s="560"/>
      <c r="T38" s="560"/>
      <c r="U38" s="560"/>
      <c r="V38" s="560"/>
      <c r="W38" s="561"/>
      <c r="X38" s="559" t="str">
        <f>AF8</f>
        <v>HEART</v>
      </c>
      <c r="Y38" s="560"/>
      <c r="Z38" s="560"/>
      <c r="AA38" s="560"/>
      <c r="AB38" s="560"/>
      <c r="AC38" s="561"/>
    </row>
    <row r="39" spans="1:29" s="119" customFormat="1" ht="24.75" customHeight="1">
      <c r="A39" s="567" t="s">
        <v>140</v>
      </c>
      <c r="B39" s="568"/>
      <c r="C39" s="577" t="s">
        <v>141</v>
      </c>
      <c r="D39" s="568"/>
      <c r="E39" s="588"/>
      <c r="F39" s="573"/>
      <c r="G39" s="573"/>
      <c r="H39" s="589" t="s">
        <v>41</v>
      </c>
      <c r="I39" s="589"/>
      <c r="J39" s="573"/>
      <c r="K39" s="573"/>
      <c r="L39" s="574"/>
      <c r="M39" s="577" t="s">
        <v>141</v>
      </c>
      <c r="N39" s="568"/>
      <c r="P39" s="567" t="s">
        <v>140</v>
      </c>
      <c r="Q39" s="568"/>
      <c r="R39" s="577" t="s">
        <v>141</v>
      </c>
      <c r="S39" s="568"/>
      <c r="T39" s="588"/>
      <c r="U39" s="573"/>
      <c r="V39" s="573"/>
      <c r="W39" s="589" t="s">
        <v>41</v>
      </c>
      <c r="X39" s="589"/>
      <c r="Y39" s="573"/>
      <c r="Z39" s="573"/>
      <c r="AA39" s="574"/>
      <c r="AB39" s="577" t="s">
        <v>141</v>
      </c>
      <c r="AC39" s="568"/>
    </row>
    <row r="40" spans="1:29" s="119" customFormat="1" ht="24.75" customHeight="1">
      <c r="A40" s="569"/>
      <c r="B40" s="570"/>
      <c r="C40" s="578"/>
      <c r="D40" s="570"/>
      <c r="E40" s="580"/>
      <c r="F40" s="581"/>
      <c r="G40" s="581"/>
      <c r="H40" s="582" t="s">
        <v>41</v>
      </c>
      <c r="I40" s="582"/>
      <c r="J40" s="581"/>
      <c r="K40" s="581"/>
      <c r="L40" s="583"/>
      <c r="M40" s="578"/>
      <c r="N40" s="570"/>
      <c r="P40" s="569"/>
      <c r="Q40" s="570"/>
      <c r="R40" s="578"/>
      <c r="S40" s="570"/>
      <c r="T40" s="580"/>
      <c r="U40" s="581"/>
      <c r="V40" s="581"/>
      <c r="W40" s="582" t="s">
        <v>41</v>
      </c>
      <c r="X40" s="582"/>
      <c r="Y40" s="581"/>
      <c r="Z40" s="581"/>
      <c r="AA40" s="583"/>
      <c r="AB40" s="578"/>
      <c r="AC40" s="570"/>
    </row>
    <row r="41" spans="1:29" s="119" customFormat="1" ht="24.75" customHeight="1">
      <c r="A41" s="571"/>
      <c r="B41" s="572"/>
      <c r="C41" s="579"/>
      <c r="D41" s="572"/>
      <c r="E41" s="563"/>
      <c r="F41" s="564"/>
      <c r="G41" s="564"/>
      <c r="H41" s="565" t="s">
        <v>41</v>
      </c>
      <c r="I41" s="565"/>
      <c r="J41" s="564"/>
      <c r="K41" s="564"/>
      <c r="L41" s="566"/>
      <c r="M41" s="579"/>
      <c r="N41" s="572"/>
      <c r="P41" s="571"/>
      <c r="Q41" s="572"/>
      <c r="R41" s="579"/>
      <c r="S41" s="572"/>
      <c r="T41" s="563"/>
      <c r="U41" s="564"/>
      <c r="V41" s="564"/>
      <c r="W41" s="565" t="s">
        <v>41</v>
      </c>
      <c r="X41" s="565"/>
      <c r="Y41" s="564"/>
      <c r="Z41" s="564"/>
      <c r="AA41" s="566"/>
      <c r="AB41" s="579"/>
      <c r="AC41" s="572"/>
    </row>
    <row r="42" spans="1:29" s="119" customFormat="1" ht="24.75" customHeight="1">
      <c r="A42" s="575" t="s">
        <v>142</v>
      </c>
      <c r="B42" s="576"/>
      <c r="C42" s="559"/>
      <c r="D42" s="560"/>
      <c r="E42" s="560"/>
      <c r="F42" s="560"/>
      <c r="G42" s="560"/>
      <c r="H42" s="561"/>
      <c r="I42" s="559"/>
      <c r="J42" s="560"/>
      <c r="K42" s="560"/>
      <c r="L42" s="560"/>
      <c r="M42" s="560"/>
      <c r="N42" s="561"/>
      <c r="P42" s="575" t="s">
        <v>142</v>
      </c>
      <c r="Q42" s="576"/>
      <c r="R42" s="559"/>
      <c r="S42" s="560"/>
      <c r="T42" s="560"/>
      <c r="U42" s="560"/>
      <c r="V42" s="560"/>
      <c r="W42" s="561"/>
      <c r="X42" s="559"/>
      <c r="Y42" s="560"/>
      <c r="Z42" s="560"/>
      <c r="AA42" s="560"/>
      <c r="AB42" s="560"/>
      <c r="AC42" s="561"/>
    </row>
    <row r="43" spans="1:29" s="119" customFormat="1" ht="24.75" customHeight="1">
      <c r="A43" s="584" t="s">
        <v>143</v>
      </c>
      <c r="B43" s="585"/>
      <c r="C43" s="559" t="str">
        <f>AF4</f>
        <v>Aria</v>
      </c>
      <c r="D43" s="560"/>
      <c r="E43" s="560"/>
      <c r="F43" s="560"/>
      <c r="G43" s="560"/>
      <c r="H43" s="561"/>
      <c r="I43" s="562" t="s">
        <v>144</v>
      </c>
      <c r="J43" s="562"/>
      <c r="K43" s="120"/>
      <c r="L43" s="121"/>
      <c r="M43" s="121"/>
      <c r="N43" s="122"/>
      <c r="P43" s="584" t="s">
        <v>143</v>
      </c>
      <c r="Q43" s="585"/>
      <c r="R43" s="559" t="str">
        <f>AF3</f>
        <v>Wing</v>
      </c>
      <c r="S43" s="560"/>
      <c r="T43" s="560"/>
      <c r="U43" s="560"/>
      <c r="V43" s="560"/>
      <c r="W43" s="561"/>
      <c r="X43" s="562" t="s">
        <v>144</v>
      </c>
      <c r="Y43" s="562"/>
      <c r="Z43" s="120"/>
      <c r="AA43" s="121"/>
      <c r="AB43" s="121"/>
      <c r="AC43" s="122"/>
    </row>
    <row r="44" spans="1:29" s="119" customFormat="1" ht="24.75" customHeight="1">
      <c r="A44" s="586"/>
      <c r="B44" s="587"/>
      <c r="C44" s="559" t="str">
        <f>AF8</f>
        <v>HEART</v>
      </c>
      <c r="D44" s="560"/>
      <c r="E44" s="560"/>
      <c r="F44" s="560"/>
      <c r="G44" s="560"/>
      <c r="H44" s="561"/>
      <c r="I44" s="562" t="s">
        <v>145</v>
      </c>
      <c r="J44" s="562"/>
      <c r="K44" s="120"/>
      <c r="L44" s="121"/>
      <c r="M44" s="121"/>
      <c r="N44" s="122"/>
      <c r="P44" s="586"/>
      <c r="Q44" s="587"/>
      <c r="R44" s="559" t="str">
        <f>AF6</f>
        <v>タッチダウン</v>
      </c>
      <c r="S44" s="560"/>
      <c r="T44" s="560"/>
      <c r="U44" s="560"/>
      <c r="V44" s="560"/>
      <c r="W44" s="561"/>
      <c r="X44" s="562" t="s">
        <v>145</v>
      </c>
      <c r="Y44" s="562"/>
      <c r="Z44" s="120"/>
      <c r="AA44" s="121"/>
      <c r="AB44" s="121"/>
      <c r="AC44" s="122"/>
    </row>
    <row r="45" spans="1:29" ht="15.75" customHeight="1">
      <c r="A45" s="593" t="s">
        <v>133</v>
      </c>
      <c r="B45" s="593"/>
      <c r="C45" s="593"/>
      <c r="D45" s="593"/>
      <c r="E45" s="593"/>
      <c r="F45" s="593"/>
      <c r="G45" s="593"/>
      <c r="H45" s="594"/>
      <c r="I45" s="559" t="s">
        <v>134</v>
      </c>
      <c r="J45" s="561"/>
      <c r="K45" s="559" t="s">
        <v>135</v>
      </c>
      <c r="L45" s="561"/>
      <c r="M45" s="559" t="s">
        <v>136</v>
      </c>
      <c r="N45" s="561"/>
      <c r="P45" s="593" t="s">
        <v>133</v>
      </c>
      <c r="Q45" s="593"/>
      <c r="R45" s="593"/>
      <c r="S45" s="593"/>
      <c r="T45" s="593"/>
      <c r="U45" s="593"/>
      <c r="V45" s="593"/>
      <c r="W45" s="594"/>
      <c r="X45" s="559" t="s">
        <v>134</v>
      </c>
      <c r="Y45" s="561"/>
      <c r="Z45" s="559" t="s">
        <v>135</v>
      </c>
      <c r="AA45" s="561"/>
      <c r="AB45" s="559" t="s">
        <v>136</v>
      </c>
      <c r="AC45" s="561"/>
    </row>
    <row r="46" spans="1:29" ht="33" customHeight="1">
      <c r="A46" s="595"/>
      <c r="B46" s="595"/>
      <c r="C46" s="595"/>
      <c r="D46" s="595"/>
      <c r="E46" s="595"/>
      <c r="F46" s="595"/>
      <c r="G46" s="595"/>
      <c r="H46" s="596"/>
      <c r="I46" s="116"/>
      <c r="J46" s="117"/>
      <c r="K46" s="116"/>
      <c r="L46" s="117"/>
      <c r="M46" s="116"/>
      <c r="N46" s="117"/>
      <c r="P46" s="595"/>
      <c r="Q46" s="595"/>
      <c r="R46" s="595"/>
      <c r="S46" s="595"/>
      <c r="T46" s="595"/>
      <c r="U46" s="595"/>
      <c r="V46" s="595"/>
      <c r="W46" s="596"/>
      <c r="X46" s="116"/>
      <c r="Y46" s="117"/>
      <c r="Z46" s="116"/>
      <c r="AA46" s="117"/>
      <c r="AB46" s="116"/>
      <c r="AC46" s="117"/>
    </row>
    <row r="47" spans="1:29" s="119" customFormat="1" ht="25.5" customHeight="1">
      <c r="A47" s="559" t="s">
        <v>137</v>
      </c>
      <c r="B47" s="561"/>
      <c r="C47" s="590" t="str">
        <f>C3</f>
        <v>トリム Aグループ</v>
      </c>
      <c r="D47" s="591"/>
      <c r="E47" s="591"/>
      <c r="F47" s="591"/>
      <c r="G47" s="591"/>
      <c r="H47" s="592"/>
      <c r="I47" s="120">
        <f>I3</f>
        <v>1</v>
      </c>
      <c r="J47" s="121" t="s">
        <v>138</v>
      </c>
      <c r="K47" s="121"/>
      <c r="L47" s="121">
        <f>AA37+1</f>
        <v>9</v>
      </c>
      <c r="M47" s="121" t="s">
        <v>139</v>
      </c>
      <c r="N47" s="122"/>
      <c r="P47" s="559" t="s">
        <v>137</v>
      </c>
      <c r="Q47" s="561"/>
      <c r="R47" s="590" t="str">
        <f>C3</f>
        <v>トリム Aグループ</v>
      </c>
      <c r="S47" s="591"/>
      <c r="T47" s="591"/>
      <c r="U47" s="591"/>
      <c r="V47" s="591"/>
      <c r="W47" s="592"/>
      <c r="X47" s="120">
        <f>I3</f>
        <v>1</v>
      </c>
      <c r="Y47" s="121" t="s">
        <v>138</v>
      </c>
      <c r="Z47" s="121"/>
      <c r="AA47" s="121">
        <f>L47+1</f>
        <v>10</v>
      </c>
      <c r="AB47" s="121" t="s">
        <v>139</v>
      </c>
      <c r="AC47" s="122"/>
    </row>
    <row r="48" spans="1:29" s="119" customFormat="1" ht="25.5" customHeight="1">
      <c r="A48" s="559" t="s">
        <v>18</v>
      </c>
      <c r="B48" s="561"/>
      <c r="C48" s="559" t="str">
        <f>AF4</f>
        <v>Aria</v>
      </c>
      <c r="D48" s="560"/>
      <c r="E48" s="560"/>
      <c r="F48" s="560"/>
      <c r="G48" s="560"/>
      <c r="H48" s="561"/>
      <c r="I48" s="559" t="str">
        <f>AF7</f>
        <v>らららボンバーズ</v>
      </c>
      <c r="J48" s="560"/>
      <c r="K48" s="560"/>
      <c r="L48" s="560"/>
      <c r="M48" s="560"/>
      <c r="N48" s="561"/>
      <c r="P48" s="559" t="s">
        <v>18</v>
      </c>
      <c r="Q48" s="561"/>
      <c r="R48" s="559" t="str">
        <f>AF5</f>
        <v>パワーストーン・ラピス</v>
      </c>
      <c r="S48" s="560"/>
      <c r="T48" s="560"/>
      <c r="U48" s="560"/>
      <c r="V48" s="560"/>
      <c r="W48" s="561"/>
      <c r="X48" s="559" t="str">
        <f>AF6</f>
        <v>タッチダウン</v>
      </c>
      <c r="Y48" s="560"/>
      <c r="Z48" s="560"/>
      <c r="AA48" s="560"/>
      <c r="AB48" s="560"/>
      <c r="AC48" s="561"/>
    </row>
    <row r="49" spans="1:29" s="119" customFormat="1" ht="25.5" customHeight="1">
      <c r="A49" s="567" t="s">
        <v>140</v>
      </c>
      <c r="B49" s="568"/>
      <c r="C49" s="577" t="s">
        <v>141</v>
      </c>
      <c r="D49" s="568"/>
      <c r="E49" s="588"/>
      <c r="F49" s="573"/>
      <c r="G49" s="573"/>
      <c r="H49" s="589" t="s">
        <v>41</v>
      </c>
      <c r="I49" s="589"/>
      <c r="J49" s="573"/>
      <c r="K49" s="573"/>
      <c r="L49" s="574"/>
      <c r="M49" s="577" t="s">
        <v>141</v>
      </c>
      <c r="N49" s="568"/>
      <c r="P49" s="567" t="s">
        <v>140</v>
      </c>
      <c r="Q49" s="568"/>
      <c r="R49" s="577" t="s">
        <v>141</v>
      </c>
      <c r="S49" s="568"/>
      <c r="T49" s="588"/>
      <c r="U49" s="573"/>
      <c r="V49" s="573"/>
      <c r="W49" s="589" t="s">
        <v>41</v>
      </c>
      <c r="X49" s="589"/>
      <c r="Y49" s="573"/>
      <c r="Z49" s="573"/>
      <c r="AA49" s="574"/>
      <c r="AB49" s="577" t="s">
        <v>141</v>
      </c>
      <c r="AC49" s="568"/>
    </row>
    <row r="50" spans="1:29" s="119" customFormat="1" ht="25.5" customHeight="1">
      <c r="A50" s="569"/>
      <c r="B50" s="570"/>
      <c r="C50" s="578"/>
      <c r="D50" s="570"/>
      <c r="E50" s="580"/>
      <c r="F50" s="581"/>
      <c r="G50" s="581"/>
      <c r="H50" s="582" t="s">
        <v>41</v>
      </c>
      <c r="I50" s="582"/>
      <c r="J50" s="581"/>
      <c r="K50" s="581"/>
      <c r="L50" s="583"/>
      <c r="M50" s="578"/>
      <c r="N50" s="570"/>
      <c r="P50" s="569"/>
      <c r="Q50" s="570"/>
      <c r="R50" s="578"/>
      <c r="S50" s="570"/>
      <c r="T50" s="580"/>
      <c r="U50" s="581"/>
      <c r="V50" s="581"/>
      <c r="W50" s="582" t="s">
        <v>41</v>
      </c>
      <c r="X50" s="582"/>
      <c r="Y50" s="581"/>
      <c r="Z50" s="581"/>
      <c r="AA50" s="583"/>
      <c r="AB50" s="578"/>
      <c r="AC50" s="570"/>
    </row>
    <row r="51" spans="1:29" s="119" customFormat="1" ht="25.5" customHeight="1">
      <c r="A51" s="571"/>
      <c r="B51" s="572"/>
      <c r="C51" s="579"/>
      <c r="D51" s="572"/>
      <c r="E51" s="563"/>
      <c r="F51" s="564"/>
      <c r="G51" s="564"/>
      <c r="H51" s="565" t="s">
        <v>41</v>
      </c>
      <c r="I51" s="565"/>
      <c r="J51" s="564"/>
      <c r="K51" s="564"/>
      <c r="L51" s="566"/>
      <c r="M51" s="579"/>
      <c r="N51" s="572"/>
      <c r="P51" s="571"/>
      <c r="Q51" s="572"/>
      <c r="R51" s="579"/>
      <c r="S51" s="572"/>
      <c r="T51" s="563"/>
      <c r="U51" s="564"/>
      <c r="V51" s="564"/>
      <c r="W51" s="565" t="s">
        <v>41</v>
      </c>
      <c r="X51" s="565"/>
      <c r="Y51" s="564"/>
      <c r="Z51" s="564"/>
      <c r="AA51" s="566"/>
      <c r="AB51" s="579"/>
      <c r="AC51" s="572"/>
    </row>
    <row r="52" spans="1:29" s="119" customFormat="1" ht="25.5" customHeight="1">
      <c r="A52" s="575" t="s">
        <v>142</v>
      </c>
      <c r="B52" s="576"/>
      <c r="C52" s="559"/>
      <c r="D52" s="560"/>
      <c r="E52" s="560"/>
      <c r="F52" s="560"/>
      <c r="G52" s="560"/>
      <c r="H52" s="561"/>
      <c r="I52" s="559"/>
      <c r="J52" s="560"/>
      <c r="K52" s="560"/>
      <c r="L52" s="560"/>
      <c r="M52" s="560"/>
      <c r="N52" s="561"/>
      <c r="P52" s="575" t="s">
        <v>142</v>
      </c>
      <c r="Q52" s="576"/>
      <c r="R52" s="559"/>
      <c r="S52" s="560"/>
      <c r="T52" s="560"/>
      <c r="U52" s="560"/>
      <c r="V52" s="560"/>
      <c r="W52" s="561"/>
      <c r="X52" s="559"/>
      <c r="Y52" s="560"/>
      <c r="Z52" s="560"/>
      <c r="AA52" s="560"/>
      <c r="AB52" s="560"/>
      <c r="AC52" s="561"/>
    </row>
    <row r="53" spans="1:29" s="119" customFormat="1" ht="25.5" customHeight="1">
      <c r="A53" s="584" t="s">
        <v>143</v>
      </c>
      <c r="B53" s="585"/>
      <c r="C53" s="559" t="str">
        <f>AF5</f>
        <v>パワーストーン・ラピス</v>
      </c>
      <c r="D53" s="560"/>
      <c r="E53" s="560"/>
      <c r="F53" s="560"/>
      <c r="G53" s="560"/>
      <c r="H53" s="561"/>
      <c r="I53" s="562" t="s">
        <v>144</v>
      </c>
      <c r="J53" s="562"/>
      <c r="K53" s="120"/>
      <c r="L53" s="121"/>
      <c r="M53" s="121"/>
      <c r="N53" s="122"/>
      <c r="P53" s="584" t="s">
        <v>143</v>
      </c>
      <c r="Q53" s="585"/>
      <c r="R53" s="559" t="str">
        <f>AF4</f>
        <v>Aria</v>
      </c>
      <c r="S53" s="560"/>
      <c r="T53" s="560"/>
      <c r="U53" s="560"/>
      <c r="V53" s="560"/>
      <c r="W53" s="561"/>
      <c r="X53" s="562" t="s">
        <v>144</v>
      </c>
      <c r="Y53" s="562"/>
      <c r="Z53" s="120"/>
      <c r="AA53" s="121"/>
      <c r="AB53" s="121"/>
      <c r="AC53" s="122"/>
    </row>
    <row r="54" spans="1:29" s="119" customFormat="1" ht="25.5" customHeight="1">
      <c r="A54" s="586"/>
      <c r="B54" s="587"/>
      <c r="C54" s="559" t="str">
        <f>AF8</f>
        <v>HEART</v>
      </c>
      <c r="D54" s="560"/>
      <c r="E54" s="560"/>
      <c r="F54" s="560"/>
      <c r="G54" s="560"/>
      <c r="H54" s="561"/>
      <c r="I54" s="562" t="s">
        <v>145</v>
      </c>
      <c r="J54" s="562"/>
      <c r="K54" s="120"/>
      <c r="L54" s="121"/>
      <c r="M54" s="121"/>
      <c r="N54" s="122"/>
      <c r="P54" s="586"/>
      <c r="Q54" s="587"/>
      <c r="R54" s="559" t="str">
        <f>AF7</f>
        <v>らららボンバーズ</v>
      </c>
      <c r="S54" s="560"/>
      <c r="T54" s="560"/>
      <c r="U54" s="560"/>
      <c r="V54" s="560"/>
      <c r="W54" s="561"/>
      <c r="X54" s="562" t="s">
        <v>145</v>
      </c>
      <c r="Y54" s="562"/>
      <c r="Z54" s="120"/>
      <c r="AA54" s="121"/>
      <c r="AB54" s="121"/>
      <c r="AC54" s="122"/>
    </row>
    <row r="55" spans="1:25" ht="18.75" customHeight="1">
      <c r="A55" s="123"/>
      <c r="B55" s="123"/>
      <c r="C55" s="124"/>
      <c r="D55" s="124"/>
      <c r="E55" s="124"/>
      <c r="F55" s="124"/>
      <c r="G55" s="124"/>
      <c r="H55" s="124"/>
      <c r="I55" s="140"/>
      <c r="J55" s="140"/>
      <c r="P55" s="123"/>
      <c r="Q55" s="123"/>
      <c r="R55" s="124"/>
      <c r="S55" s="124"/>
      <c r="T55" s="124"/>
      <c r="U55" s="124"/>
      <c r="V55" s="124"/>
      <c r="W55" s="124"/>
      <c r="X55" s="140"/>
      <c r="Y55" s="140"/>
    </row>
    <row r="56" spans="1:25" ht="18.75" customHeight="1">
      <c r="A56" s="123"/>
      <c r="B56" s="123"/>
      <c r="C56" s="124"/>
      <c r="D56" s="124"/>
      <c r="E56" s="124"/>
      <c r="F56" s="124"/>
      <c r="G56" s="124"/>
      <c r="H56" s="124"/>
      <c r="I56" s="140"/>
      <c r="J56" s="140"/>
      <c r="P56" s="123"/>
      <c r="Q56" s="123"/>
      <c r="R56" s="124"/>
      <c r="S56" s="124"/>
      <c r="T56" s="124"/>
      <c r="U56" s="124"/>
      <c r="V56" s="124"/>
      <c r="W56" s="124"/>
      <c r="X56" s="140"/>
      <c r="Y56" s="140"/>
    </row>
    <row r="57" spans="1:29" ht="15.75" customHeight="1">
      <c r="A57" s="593" t="s">
        <v>133</v>
      </c>
      <c r="B57" s="593"/>
      <c r="C57" s="593"/>
      <c r="D57" s="593"/>
      <c r="E57" s="593"/>
      <c r="F57" s="593"/>
      <c r="G57" s="593"/>
      <c r="H57" s="594"/>
      <c r="I57" s="559" t="s">
        <v>134</v>
      </c>
      <c r="J57" s="561"/>
      <c r="K57" s="559" t="s">
        <v>135</v>
      </c>
      <c r="L57" s="561"/>
      <c r="M57" s="559" t="s">
        <v>136</v>
      </c>
      <c r="N57" s="561"/>
      <c r="P57" s="593" t="s">
        <v>133</v>
      </c>
      <c r="Q57" s="593"/>
      <c r="R57" s="593"/>
      <c r="S57" s="593"/>
      <c r="T57" s="593"/>
      <c r="U57" s="593"/>
      <c r="V57" s="593"/>
      <c r="W57" s="594"/>
      <c r="X57" s="559" t="s">
        <v>134</v>
      </c>
      <c r="Y57" s="561"/>
      <c r="Z57" s="559" t="s">
        <v>135</v>
      </c>
      <c r="AA57" s="561"/>
      <c r="AB57" s="559" t="s">
        <v>136</v>
      </c>
      <c r="AC57" s="561"/>
    </row>
    <row r="58" spans="1:29" ht="33" customHeight="1">
      <c r="A58" s="595"/>
      <c r="B58" s="595"/>
      <c r="C58" s="595"/>
      <c r="D58" s="595"/>
      <c r="E58" s="595"/>
      <c r="F58" s="595"/>
      <c r="G58" s="595"/>
      <c r="H58" s="596"/>
      <c r="I58" s="116"/>
      <c r="J58" s="117"/>
      <c r="K58" s="116"/>
      <c r="L58" s="117"/>
      <c r="M58" s="116"/>
      <c r="N58" s="117"/>
      <c r="P58" s="595"/>
      <c r="Q58" s="595"/>
      <c r="R58" s="595"/>
      <c r="S58" s="595"/>
      <c r="T58" s="595"/>
      <c r="U58" s="595"/>
      <c r="V58" s="595"/>
      <c r="W58" s="596"/>
      <c r="X58" s="116"/>
      <c r="Y58" s="117"/>
      <c r="Z58" s="116"/>
      <c r="AA58" s="117"/>
      <c r="AB58" s="116"/>
      <c r="AC58" s="117"/>
    </row>
    <row r="59" spans="1:29" s="119" customFormat="1" ht="24.75" customHeight="1">
      <c r="A59" s="559" t="s">
        <v>137</v>
      </c>
      <c r="B59" s="561"/>
      <c r="C59" s="590" t="str">
        <f>C3</f>
        <v>トリム Aグループ</v>
      </c>
      <c r="D59" s="591"/>
      <c r="E59" s="591"/>
      <c r="F59" s="591"/>
      <c r="G59" s="591"/>
      <c r="H59" s="592"/>
      <c r="I59" s="120">
        <f>I3</f>
        <v>1</v>
      </c>
      <c r="J59" s="121" t="s">
        <v>138</v>
      </c>
      <c r="K59" s="121"/>
      <c r="L59" s="121">
        <f>AA47+1</f>
        <v>11</v>
      </c>
      <c r="M59" s="121" t="s">
        <v>139</v>
      </c>
      <c r="N59" s="122"/>
      <c r="P59" s="559" t="s">
        <v>137</v>
      </c>
      <c r="Q59" s="561"/>
      <c r="R59" s="590" t="str">
        <f>C3</f>
        <v>トリム Aグループ</v>
      </c>
      <c r="S59" s="591"/>
      <c r="T59" s="591"/>
      <c r="U59" s="591"/>
      <c r="V59" s="591"/>
      <c r="W59" s="592"/>
      <c r="X59" s="120">
        <f>I3</f>
        <v>1</v>
      </c>
      <c r="Y59" s="121" t="s">
        <v>138</v>
      </c>
      <c r="Z59" s="121"/>
      <c r="AA59" s="121">
        <f>L59+1</f>
        <v>12</v>
      </c>
      <c r="AB59" s="121" t="s">
        <v>139</v>
      </c>
      <c r="AC59" s="122"/>
    </row>
    <row r="60" spans="1:29" s="119" customFormat="1" ht="24.75" customHeight="1">
      <c r="A60" s="559" t="s">
        <v>18</v>
      </c>
      <c r="B60" s="561"/>
      <c r="C60" s="559" t="str">
        <f>AF3</f>
        <v>Wing</v>
      </c>
      <c r="D60" s="560"/>
      <c r="E60" s="560"/>
      <c r="F60" s="560"/>
      <c r="G60" s="560"/>
      <c r="H60" s="561"/>
      <c r="I60" s="559" t="str">
        <f>AF4</f>
        <v>Aria</v>
      </c>
      <c r="J60" s="560"/>
      <c r="K60" s="560"/>
      <c r="L60" s="560"/>
      <c r="M60" s="560"/>
      <c r="N60" s="561"/>
      <c r="P60" s="559" t="s">
        <v>18</v>
      </c>
      <c r="Q60" s="561"/>
      <c r="R60" s="559" t="str">
        <f>AF7</f>
        <v>らららボンバーズ</v>
      </c>
      <c r="S60" s="560"/>
      <c r="T60" s="560"/>
      <c r="U60" s="560"/>
      <c r="V60" s="560"/>
      <c r="W60" s="561"/>
      <c r="X60" s="559" t="str">
        <f>AF8</f>
        <v>HEART</v>
      </c>
      <c r="Y60" s="560"/>
      <c r="Z60" s="560"/>
      <c r="AA60" s="560"/>
      <c r="AB60" s="560"/>
      <c r="AC60" s="561"/>
    </row>
    <row r="61" spans="1:29" s="119" customFormat="1" ht="24.75" customHeight="1">
      <c r="A61" s="567" t="s">
        <v>140</v>
      </c>
      <c r="B61" s="568"/>
      <c r="C61" s="577" t="s">
        <v>141</v>
      </c>
      <c r="D61" s="568"/>
      <c r="E61" s="588"/>
      <c r="F61" s="573"/>
      <c r="G61" s="573"/>
      <c r="H61" s="589" t="s">
        <v>41</v>
      </c>
      <c r="I61" s="589"/>
      <c r="J61" s="573"/>
      <c r="K61" s="573"/>
      <c r="L61" s="574"/>
      <c r="M61" s="577" t="s">
        <v>141</v>
      </c>
      <c r="N61" s="568"/>
      <c r="P61" s="567" t="s">
        <v>140</v>
      </c>
      <c r="Q61" s="568"/>
      <c r="R61" s="577" t="s">
        <v>141</v>
      </c>
      <c r="S61" s="568"/>
      <c r="T61" s="588"/>
      <c r="U61" s="573"/>
      <c r="V61" s="573"/>
      <c r="W61" s="589" t="s">
        <v>41</v>
      </c>
      <c r="X61" s="589"/>
      <c r="Y61" s="573"/>
      <c r="Z61" s="573"/>
      <c r="AA61" s="574"/>
      <c r="AB61" s="577" t="s">
        <v>141</v>
      </c>
      <c r="AC61" s="568"/>
    </row>
    <row r="62" spans="1:29" s="119" customFormat="1" ht="24.75" customHeight="1">
      <c r="A62" s="569"/>
      <c r="B62" s="570"/>
      <c r="C62" s="578"/>
      <c r="D62" s="570"/>
      <c r="E62" s="580"/>
      <c r="F62" s="581"/>
      <c r="G62" s="581"/>
      <c r="H62" s="582" t="s">
        <v>41</v>
      </c>
      <c r="I62" s="582"/>
      <c r="J62" s="581"/>
      <c r="K62" s="581"/>
      <c r="L62" s="583"/>
      <c r="M62" s="578"/>
      <c r="N62" s="570"/>
      <c r="P62" s="569"/>
      <c r="Q62" s="570"/>
      <c r="R62" s="578"/>
      <c r="S62" s="570"/>
      <c r="T62" s="580"/>
      <c r="U62" s="581"/>
      <c r="V62" s="581"/>
      <c r="W62" s="582" t="s">
        <v>41</v>
      </c>
      <c r="X62" s="582"/>
      <c r="Y62" s="581"/>
      <c r="Z62" s="581"/>
      <c r="AA62" s="583"/>
      <c r="AB62" s="578"/>
      <c r="AC62" s="570"/>
    </row>
    <row r="63" spans="1:29" s="119" customFormat="1" ht="24.75" customHeight="1">
      <c r="A63" s="571"/>
      <c r="B63" s="572"/>
      <c r="C63" s="579"/>
      <c r="D63" s="572"/>
      <c r="E63" s="563"/>
      <c r="F63" s="564"/>
      <c r="G63" s="564"/>
      <c r="H63" s="565" t="s">
        <v>41</v>
      </c>
      <c r="I63" s="565"/>
      <c r="J63" s="564"/>
      <c r="K63" s="564"/>
      <c r="L63" s="566"/>
      <c r="M63" s="579"/>
      <c r="N63" s="572"/>
      <c r="P63" s="571"/>
      <c r="Q63" s="572"/>
      <c r="R63" s="579"/>
      <c r="S63" s="572"/>
      <c r="T63" s="563"/>
      <c r="U63" s="564"/>
      <c r="V63" s="564"/>
      <c r="W63" s="565" t="s">
        <v>41</v>
      </c>
      <c r="X63" s="565"/>
      <c r="Y63" s="564"/>
      <c r="Z63" s="564"/>
      <c r="AA63" s="566"/>
      <c r="AB63" s="579"/>
      <c r="AC63" s="572"/>
    </row>
    <row r="64" spans="1:29" s="119" customFormat="1" ht="24.75" customHeight="1">
      <c r="A64" s="575" t="s">
        <v>142</v>
      </c>
      <c r="B64" s="576"/>
      <c r="C64" s="559"/>
      <c r="D64" s="560"/>
      <c r="E64" s="560"/>
      <c r="F64" s="560"/>
      <c r="G64" s="560"/>
      <c r="H64" s="561"/>
      <c r="I64" s="559"/>
      <c r="J64" s="560"/>
      <c r="K64" s="560"/>
      <c r="L64" s="560"/>
      <c r="M64" s="560"/>
      <c r="N64" s="561"/>
      <c r="P64" s="575" t="s">
        <v>142</v>
      </c>
      <c r="Q64" s="576"/>
      <c r="R64" s="559"/>
      <c r="S64" s="560"/>
      <c r="T64" s="560"/>
      <c r="U64" s="560"/>
      <c r="V64" s="560"/>
      <c r="W64" s="561"/>
      <c r="X64" s="559"/>
      <c r="Y64" s="560"/>
      <c r="Z64" s="560"/>
      <c r="AA64" s="560"/>
      <c r="AB64" s="560"/>
      <c r="AC64" s="561"/>
    </row>
    <row r="65" spans="1:29" s="119" customFormat="1" ht="24.75" customHeight="1">
      <c r="A65" s="584" t="s">
        <v>143</v>
      </c>
      <c r="B65" s="585"/>
      <c r="C65" s="559" t="str">
        <f>AF5</f>
        <v>パワーストーン・ラピス</v>
      </c>
      <c r="D65" s="560"/>
      <c r="E65" s="560"/>
      <c r="F65" s="560"/>
      <c r="G65" s="560"/>
      <c r="H65" s="561"/>
      <c r="I65" s="562" t="s">
        <v>144</v>
      </c>
      <c r="J65" s="562"/>
      <c r="K65" s="120"/>
      <c r="L65" s="121"/>
      <c r="M65" s="121"/>
      <c r="N65" s="122"/>
      <c r="P65" s="584" t="s">
        <v>143</v>
      </c>
      <c r="Q65" s="585"/>
      <c r="R65" s="559" t="str">
        <f>AF3</f>
        <v>Wing</v>
      </c>
      <c r="S65" s="560"/>
      <c r="T65" s="560"/>
      <c r="U65" s="560"/>
      <c r="V65" s="560"/>
      <c r="W65" s="561"/>
      <c r="X65" s="562" t="s">
        <v>144</v>
      </c>
      <c r="Y65" s="562"/>
      <c r="Z65" s="120"/>
      <c r="AA65" s="121"/>
      <c r="AB65" s="121"/>
      <c r="AC65" s="122"/>
    </row>
    <row r="66" spans="1:29" s="119" customFormat="1" ht="24.75" customHeight="1">
      <c r="A66" s="586"/>
      <c r="B66" s="587"/>
      <c r="C66" s="559" t="str">
        <f>AF6</f>
        <v>タッチダウン</v>
      </c>
      <c r="D66" s="560"/>
      <c r="E66" s="560"/>
      <c r="F66" s="560"/>
      <c r="G66" s="560"/>
      <c r="H66" s="561"/>
      <c r="I66" s="562" t="s">
        <v>145</v>
      </c>
      <c r="J66" s="562"/>
      <c r="K66" s="120"/>
      <c r="L66" s="121"/>
      <c r="M66" s="121"/>
      <c r="N66" s="122"/>
      <c r="P66" s="586"/>
      <c r="Q66" s="587"/>
      <c r="R66" s="559" t="str">
        <f>AF4</f>
        <v>Aria</v>
      </c>
      <c r="S66" s="560"/>
      <c r="T66" s="560"/>
      <c r="U66" s="560"/>
      <c r="V66" s="560"/>
      <c r="W66" s="561"/>
      <c r="X66" s="562" t="s">
        <v>145</v>
      </c>
      <c r="Y66" s="562"/>
      <c r="Z66" s="120"/>
      <c r="AA66" s="121"/>
      <c r="AB66" s="121"/>
      <c r="AC66" s="122"/>
    </row>
  </sheetData>
  <sheetProtection/>
  <mergeCells count="348"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A4:B4"/>
    <mergeCell ref="C4:H4"/>
    <mergeCell ref="I4:N4"/>
    <mergeCell ref="P4:Q4"/>
    <mergeCell ref="P1:W2"/>
    <mergeCell ref="R4:W4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P5:Q7"/>
    <mergeCell ref="R5:S7"/>
    <mergeCell ref="T5:V5"/>
    <mergeCell ref="W5:X5"/>
    <mergeCell ref="Y5:AA5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P38:Q38"/>
    <mergeCell ref="R38:W38"/>
    <mergeCell ref="X38:AC38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X44:Y44"/>
    <mergeCell ref="A45:H46"/>
    <mergeCell ref="I45:J45"/>
    <mergeCell ref="K45:L45"/>
    <mergeCell ref="M45:N45"/>
    <mergeCell ref="P45:W46"/>
    <mergeCell ref="X45:Y45"/>
    <mergeCell ref="Z45:AA45"/>
    <mergeCell ref="AB45:AC45"/>
    <mergeCell ref="A47:B47"/>
    <mergeCell ref="C47:H47"/>
    <mergeCell ref="P47:Q47"/>
    <mergeCell ref="R47:W47"/>
    <mergeCell ref="A48:B48"/>
    <mergeCell ref="C48:H48"/>
    <mergeCell ref="I48:N48"/>
    <mergeCell ref="P48:Q48"/>
    <mergeCell ref="R48:W48"/>
    <mergeCell ref="X48:AC48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X54:Y54"/>
    <mergeCell ref="A57:H58"/>
    <mergeCell ref="I57:J57"/>
    <mergeCell ref="K57:L57"/>
    <mergeCell ref="M57:N57"/>
    <mergeCell ref="P57:W58"/>
    <mergeCell ref="X57:Y57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J62:L62"/>
    <mergeCell ref="E63:G63"/>
    <mergeCell ref="R61:S63"/>
    <mergeCell ref="T61:V61"/>
    <mergeCell ref="W61:X61"/>
    <mergeCell ref="M61:N63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A64:B64"/>
    <mergeCell ref="C64:H64"/>
    <mergeCell ref="I64:N64"/>
    <mergeCell ref="P64:Q64"/>
    <mergeCell ref="R64:W64"/>
    <mergeCell ref="X65:Y65"/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</mergeCells>
  <printOptions/>
  <pageMargins left="0.25" right="0.25" top="0.75" bottom="0.75" header="0.3" footer="0.3"/>
  <pageSetup horizontalDpi="600" verticalDpi="600" orientation="landscape" paperSize="9" scale="97" r:id="rId1"/>
  <rowBreaks count="1" manualBreakCount="1">
    <brk id="22" max="2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1">
      <selection activeCell="C4" sqref="C4:H4"/>
    </sheetView>
  </sheetViews>
  <sheetFormatPr defaultColWidth="5" defaultRowHeight="14.25"/>
  <cols>
    <col min="1" max="31" width="5" style="108" customWidth="1"/>
    <col min="32" max="32" width="24.796875" style="108" customWidth="1"/>
    <col min="33" max="16384" width="5" style="108" customWidth="1"/>
  </cols>
  <sheetData>
    <row r="1" spans="1:29" ht="15.75" customHeight="1">
      <c r="A1" s="593" t="s">
        <v>133</v>
      </c>
      <c r="B1" s="593"/>
      <c r="C1" s="593"/>
      <c r="D1" s="593"/>
      <c r="E1" s="593"/>
      <c r="F1" s="593"/>
      <c r="G1" s="593"/>
      <c r="H1" s="594"/>
      <c r="I1" s="559" t="s">
        <v>134</v>
      </c>
      <c r="J1" s="561"/>
      <c r="K1" s="559" t="s">
        <v>135</v>
      </c>
      <c r="L1" s="561"/>
      <c r="M1" s="559" t="s">
        <v>136</v>
      </c>
      <c r="N1" s="561"/>
      <c r="P1" s="593" t="s">
        <v>133</v>
      </c>
      <c r="Q1" s="593"/>
      <c r="R1" s="593"/>
      <c r="S1" s="593"/>
      <c r="T1" s="593"/>
      <c r="U1" s="593"/>
      <c r="V1" s="593"/>
      <c r="W1" s="594"/>
      <c r="X1" s="559" t="s">
        <v>134</v>
      </c>
      <c r="Y1" s="561"/>
      <c r="Z1" s="559" t="s">
        <v>135</v>
      </c>
      <c r="AA1" s="561"/>
      <c r="AB1" s="559" t="s">
        <v>136</v>
      </c>
      <c r="AC1" s="561"/>
    </row>
    <row r="2" spans="1:29" ht="33" customHeight="1">
      <c r="A2" s="595"/>
      <c r="B2" s="595"/>
      <c r="C2" s="595"/>
      <c r="D2" s="595"/>
      <c r="E2" s="595"/>
      <c r="F2" s="595"/>
      <c r="G2" s="595"/>
      <c r="H2" s="596"/>
      <c r="I2" s="116"/>
      <c r="J2" s="117"/>
      <c r="K2" s="116"/>
      <c r="L2" s="117"/>
      <c r="M2" s="116"/>
      <c r="N2" s="117"/>
      <c r="P2" s="595"/>
      <c r="Q2" s="595"/>
      <c r="R2" s="595"/>
      <c r="S2" s="595"/>
      <c r="T2" s="595"/>
      <c r="U2" s="595"/>
      <c r="V2" s="595"/>
      <c r="W2" s="596"/>
      <c r="X2" s="116"/>
      <c r="Y2" s="117"/>
      <c r="Z2" s="116"/>
      <c r="AA2" s="117"/>
      <c r="AB2" s="116"/>
      <c r="AC2" s="117"/>
    </row>
    <row r="3" spans="1:32" s="119" customFormat="1" ht="25.5" customHeight="1">
      <c r="A3" s="559" t="s">
        <v>137</v>
      </c>
      <c r="B3" s="561"/>
      <c r="C3" s="590" t="s">
        <v>272</v>
      </c>
      <c r="D3" s="591"/>
      <c r="E3" s="591"/>
      <c r="F3" s="591"/>
      <c r="G3" s="591"/>
      <c r="H3" s="592"/>
      <c r="I3" s="105">
        <v>3</v>
      </c>
      <c r="J3" s="104" t="s">
        <v>138</v>
      </c>
      <c r="K3" s="104"/>
      <c r="L3" s="104">
        <v>1</v>
      </c>
      <c r="M3" s="104" t="s">
        <v>139</v>
      </c>
      <c r="N3" s="118"/>
      <c r="P3" s="559" t="s">
        <v>137</v>
      </c>
      <c r="Q3" s="561"/>
      <c r="R3" s="590" t="str">
        <f>C3</f>
        <v>トリム Bグループ</v>
      </c>
      <c r="S3" s="591"/>
      <c r="T3" s="591"/>
      <c r="U3" s="591"/>
      <c r="V3" s="591"/>
      <c r="W3" s="592"/>
      <c r="X3" s="105">
        <f>I3</f>
        <v>3</v>
      </c>
      <c r="Y3" s="104" t="s">
        <v>138</v>
      </c>
      <c r="Z3" s="104"/>
      <c r="AA3" s="104">
        <f>L3+1</f>
        <v>2</v>
      </c>
      <c r="AB3" s="104" t="s">
        <v>139</v>
      </c>
      <c r="AC3" s="118"/>
      <c r="AF3" s="187" t="s">
        <v>225</v>
      </c>
    </row>
    <row r="4" spans="1:32" s="119" customFormat="1" ht="25.5" customHeight="1">
      <c r="A4" s="559" t="s">
        <v>18</v>
      </c>
      <c r="B4" s="561"/>
      <c r="C4" s="559" t="str">
        <f>AF3</f>
        <v>ウォーリアーズ</v>
      </c>
      <c r="D4" s="560"/>
      <c r="E4" s="560"/>
      <c r="F4" s="560"/>
      <c r="G4" s="560"/>
      <c r="H4" s="561"/>
      <c r="I4" s="559" t="str">
        <f>AF4</f>
        <v>マジスティックＲ</v>
      </c>
      <c r="J4" s="560"/>
      <c r="K4" s="560"/>
      <c r="L4" s="560"/>
      <c r="M4" s="560"/>
      <c r="N4" s="561"/>
      <c r="P4" s="559" t="s">
        <v>18</v>
      </c>
      <c r="Q4" s="561"/>
      <c r="R4" s="559" t="str">
        <f>AF5</f>
        <v>JOKER HEART</v>
      </c>
      <c r="S4" s="560"/>
      <c r="T4" s="560"/>
      <c r="U4" s="560"/>
      <c r="V4" s="560"/>
      <c r="W4" s="561"/>
      <c r="X4" s="559" t="str">
        <f>AF6</f>
        <v>ペガサス</v>
      </c>
      <c r="Y4" s="560"/>
      <c r="Z4" s="560"/>
      <c r="AA4" s="560"/>
      <c r="AB4" s="560"/>
      <c r="AC4" s="561"/>
      <c r="AF4" s="222" t="s">
        <v>226</v>
      </c>
    </row>
    <row r="5" spans="1:32" s="119" customFormat="1" ht="25.5" customHeight="1">
      <c r="A5" s="567" t="s">
        <v>140</v>
      </c>
      <c r="B5" s="568"/>
      <c r="C5" s="577" t="s">
        <v>141</v>
      </c>
      <c r="D5" s="568"/>
      <c r="E5" s="588"/>
      <c r="F5" s="573"/>
      <c r="G5" s="573"/>
      <c r="H5" s="589" t="s">
        <v>41</v>
      </c>
      <c r="I5" s="589"/>
      <c r="J5" s="573"/>
      <c r="K5" s="573"/>
      <c r="L5" s="574"/>
      <c r="M5" s="577" t="s">
        <v>141</v>
      </c>
      <c r="N5" s="568"/>
      <c r="P5" s="567" t="s">
        <v>140</v>
      </c>
      <c r="Q5" s="568"/>
      <c r="R5" s="577" t="s">
        <v>141</v>
      </c>
      <c r="S5" s="568"/>
      <c r="T5" s="588"/>
      <c r="U5" s="573"/>
      <c r="V5" s="573"/>
      <c r="W5" s="589" t="s">
        <v>41</v>
      </c>
      <c r="X5" s="589"/>
      <c r="Y5" s="573"/>
      <c r="Z5" s="573"/>
      <c r="AA5" s="574"/>
      <c r="AB5" s="577" t="s">
        <v>141</v>
      </c>
      <c r="AC5" s="568"/>
      <c r="AF5" s="222" t="s">
        <v>227</v>
      </c>
    </row>
    <row r="6" spans="1:32" s="119" customFormat="1" ht="25.5" customHeight="1">
      <c r="A6" s="569"/>
      <c r="B6" s="570"/>
      <c r="C6" s="578"/>
      <c r="D6" s="570"/>
      <c r="E6" s="580"/>
      <c r="F6" s="581"/>
      <c r="G6" s="581"/>
      <c r="H6" s="582" t="s">
        <v>41</v>
      </c>
      <c r="I6" s="582"/>
      <c r="J6" s="581"/>
      <c r="K6" s="581"/>
      <c r="L6" s="583"/>
      <c r="M6" s="578"/>
      <c r="N6" s="570"/>
      <c r="P6" s="569"/>
      <c r="Q6" s="570"/>
      <c r="R6" s="578"/>
      <c r="S6" s="570"/>
      <c r="T6" s="580"/>
      <c r="U6" s="581"/>
      <c r="V6" s="581"/>
      <c r="W6" s="582" t="s">
        <v>41</v>
      </c>
      <c r="X6" s="582"/>
      <c r="Y6" s="581"/>
      <c r="Z6" s="581"/>
      <c r="AA6" s="583"/>
      <c r="AB6" s="578"/>
      <c r="AC6" s="570"/>
      <c r="AF6" s="222" t="s">
        <v>228</v>
      </c>
    </row>
    <row r="7" spans="1:32" s="119" customFormat="1" ht="25.5" customHeight="1">
      <c r="A7" s="571"/>
      <c r="B7" s="572"/>
      <c r="C7" s="579"/>
      <c r="D7" s="572"/>
      <c r="E7" s="563"/>
      <c r="F7" s="564"/>
      <c r="G7" s="564"/>
      <c r="H7" s="565" t="s">
        <v>41</v>
      </c>
      <c r="I7" s="565"/>
      <c r="J7" s="564"/>
      <c r="K7" s="564"/>
      <c r="L7" s="566"/>
      <c r="M7" s="579"/>
      <c r="N7" s="572"/>
      <c r="P7" s="571"/>
      <c r="Q7" s="572"/>
      <c r="R7" s="579"/>
      <c r="S7" s="572"/>
      <c r="T7" s="563"/>
      <c r="U7" s="564"/>
      <c r="V7" s="564"/>
      <c r="W7" s="565" t="s">
        <v>41</v>
      </c>
      <c r="X7" s="565"/>
      <c r="Y7" s="564"/>
      <c r="Z7" s="564"/>
      <c r="AA7" s="566"/>
      <c r="AB7" s="579"/>
      <c r="AC7" s="572"/>
      <c r="AF7" s="222" t="s">
        <v>229</v>
      </c>
    </row>
    <row r="8" spans="1:29" s="119" customFormat="1" ht="25.5" customHeight="1">
      <c r="A8" s="575" t="s">
        <v>142</v>
      </c>
      <c r="B8" s="576"/>
      <c r="C8" s="559"/>
      <c r="D8" s="560"/>
      <c r="E8" s="560"/>
      <c r="F8" s="560"/>
      <c r="G8" s="560"/>
      <c r="H8" s="561"/>
      <c r="I8" s="559"/>
      <c r="J8" s="560"/>
      <c r="K8" s="560"/>
      <c r="L8" s="560"/>
      <c r="M8" s="560"/>
      <c r="N8" s="561"/>
      <c r="P8" s="575" t="s">
        <v>142</v>
      </c>
      <c r="Q8" s="576"/>
      <c r="R8" s="559"/>
      <c r="S8" s="560"/>
      <c r="T8" s="560"/>
      <c r="U8" s="560"/>
      <c r="V8" s="560"/>
      <c r="W8" s="561"/>
      <c r="X8" s="559"/>
      <c r="Y8" s="560"/>
      <c r="Z8" s="560"/>
      <c r="AA8" s="560"/>
      <c r="AB8" s="560"/>
      <c r="AC8" s="561"/>
    </row>
    <row r="9" spans="1:29" s="119" customFormat="1" ht="25.5" customHeight="1">
      <c r="A9" s="584" t="s">
        <v>143</v>
      </c>
      <c r="B9" s="585"/>
      <c r="C9" s="559" t="str">
        <f>AF5</f>
        <v>JOKER HEART</v>
      </c>
      <c r="D9" s="560"/>
      <c r="E9" s="560"/>
      <c r="F9" s="560"/>
      <c r="G9" s="560"/>
      <c r="H9" s="561"/>
      <c r="I9" s="562" t="s">
        <v>144</v>
      </c>
      <c r="J9" s="562"/>
      <c r="K9" s="120"/>
      <c r="L9" s="121"/>
      <c r="M9" s="121"/>
      <c r="N9" s="122"/>
      <c r="P9" s="584" t="s">
        <v>143</v>
      </c>
      <c r="Q9" s="585"/>
      <c r="R9" s="559" t="str">
        <f>AF3</f>
        <v>ウォーリアーズ</v>
      </c>
      <c r="S9" s="560"/>
      <c r="T9" s="560"/>
      <c r="U9" s="560"/>
      <c r="V9" s="560"/>
      <c r="W9" s="561"/>
      <c r="X9" s="562" t="s">
        <v>144</v>
      </c>
      <c r="Y9" s="562"/>
      <c r="Z9" s="120"/>
      <c r="AA9" s="121"/>
      <c r="AB9" s="121"/>
      <c r="AC9" s="122"/>
    </row>
    <row r="10" spans="1:29" s="119" customFormat="1" ht="25.5" customHeight="1">
      <c r="A10" s="586"/>
      <c r="B10" s="587"/>
      <c r="C10" s="559" t="str">
        <f>AF6</f>
        <v>ペガサス</v>
      </c>
      <c r="D10" s="560"/>
      <c r="E10" s="560"/>
      <c r="F10" s="560"/>
      <c r="G10" s="560"/>
      <c r="H10" s="561"/>
      <c r="I10" s="562" t="s">
        <v>145</v>
      </c>
      <c r="J10" s="562"/>
      <c r="K10" s="120"/>
      <c r="L10" s="121"/>
      <c r="M10" s="121"/>
      <c r="N10" s="122"/>
      <c r="P10" s="586"/>
      <c r="Q10" s="587"/>
      <c r="R10" s="559" t="str">
        <f>AF4</f>
        <v>マジスティックＲ</v>
      </c>
      <c r="S10" s="560"/>
      <c r="T10" s="560"/>
      <c r="U10" s="560"/>
      <c r="V10" s="560"/>
      <c r="W10" s="561"/>
      <c r="X10" s="562" t="s">
        <v>145</v>
      </c>
      <c r="Y10" s="562"/>
      <c r="Z10" s="120"/>
      <c r="AA10" s="121"/>
      <c r="AB10" s="121"/>
      <c r="AC10" s="122"/>
    </row>
    <row r="11" spans="1:29" ht="18.75" customHeight="1">
      <c r="A11" s="123"/>
      <c r="B11" s="123"/>
      <c r="C11" s="124"/>
      <c r="D11" s="124"/>
      <c r="E11" s="124"/>
      <c r="F11" s="124"/>
      <c r="G11" s="124"/>
      <c r="H11" s="124"/>
      <c r="I11" s="129"/>
      <c r="J11" s="129"/>
      <c r="K11" s="125"/>
      <c r="L11" s="125"/>
      <c r="M11" s="125"/>
      <c r="N11" s="125"/>
      <c r="P11" s="123"/>
      <c r="Q11" s="123"/>
      <c r="R11" s="124"/>
      <c r="S11" s="124"/>
      <c r="T11" s="124"/>
      <c r="U11" s="124"/>
      <c r="V11" s="124"/>
      <c r="W11" s="124"/>
      <c r="X11" s="129"/>
      <c r="Y11" s="129"/>
      <c r="Z11" s="125"/>
      <c r="AA11" s="125"/>
      <c r="AB11" s="125"/>
      <c r="AC11" s="125"/>
    </row>
    <row r="12" spans="1:29" ht="18.75" customHeight="1">
      <c r="A12" s="123"/>
      <c r="B12" s="123"/>
      <c r="C12" s="124"/>
      <c r="D12" s="124"/>
      <c r="E12" s="124"/>
      <c r="F12" s="124"/>
      <c r="G12" s="124"/>
      <c r="H12" s="124"/>
      <c r="I12" s="129"/>
      <c r="J12" s="129"/>
      <c r="K12" s="125"/>
      <c r="L12" s="125"/>
      <c r="M12" s="125"/>
      <c r="N12" s="125"/>
      <c r="P12" s="123"/>
      <c r="Q12" s="123"/>
      <c r="R12" s="124"/>
      <c r="S12" s="124"/>
      <c r="T12" s="124"/>
      <c r="U12" s="124"/>
      <c r="V12" s="124"/>
      <c r="W12" s="124"/>
      <c r="X12" s="129"/>
      <c r="Y12" s="129"/>
      <c r="Z12" s="125"/>
      <c r="AA12" s="125"/>
      <c r="AB12" s="125"/>
      <c r="AC12" s="125"/>
    </row>
    <row r="13" spans="1:29" ht="15.75" customHeight="1">
      <c r="A13" s="593" t="s">
        <v>133</v>
      </c>
      <c r="B13" s="593"/>
      <c r="C13" s="593"/>
      <c r="D13" s="593"/>
      <c r="E13" s="593"/>
      <c r="F13" s="593"/>
      <c r="G13" s="593"/>
      <c r="H13" s="594"/>
      <c r="I13" s="559" t="s">
        <v>134</v>
      </c>
      <c r="J13" s="561"/>
      <c r="K13" s="559" t="s">
        <v>135</v>
      </c>
      <c r="L13" s="561"/>
      <c r="M13" s="559" t="s">
        <v>136</v>
      </c>
      <c r="N13" s="561"/>
      <c r="P13" s="593" t="s">
        <v>133</v>
      </c>
      <c r="Q13" s="593"/>
      <c r="R13" s="593"/>
      <c r="S13" s="593"/>
      <c r="T13" s="593"/>
      <c r="U13" s="593"/>
      <c r="V13" s="593"/>
      <c r="W13" s="594"/>
      <c r="X13" s="559" t="s">
        <v>134</v>
      </c>
      <c r="Y13" s="561"/>
      <c r="Z13" s="559" t="s">
        <v>135</v>
      </c>
      <c r="AA13" s="561"/>
      <c r="AB13" s="559" t="s">
        <v>136</v>
      </c>
      <c r="AC13" s="561"/>
    </row>
    <row r="14" spans="1:29" ht="33" customHeight="1">
      <c r="A14" s="595"/>
      <c r="B14" s="595"/>
      <c r="C14" s="595"/>
      <c r="D14" s="595"/>
      <c r="E14" s="595"/>
      <c r="F14" s="595"/>
      <c r="G14" s="595"/>
      <c r="H14" s="596"/>
      <c r="I14" s="116"/>
      <c r="J14" s="117"/>
      <c r="K14" s="116"/>
      <c r="L14" s="117"/>
      <c r="M14" s="116"/>
      <c r="N14" s="117"/>
      <c r="P14" s="595"/>
      <c r="Q14" s="595"/>
      <c r="R14" s="595"/>
      <c r="S14" s="595"/>
      <c r="T14" s="595"/>
      <c r="U14" s="595"/>
      <c r="V14" s="595"/>
      <c r="W14" s="596"/>
      <c r="X14" s="116"/>
      <c r="Y14" s="117"/>
      <c r="Z14" s="116"/>
      <c r="AA14" s="117"/>
      <c r="AB14" s="116"/>
      <c r="AC14" s="117"/>
    </row>
    <row r="15" spans="1:29" s="119" customFormat="1" ht="24.75" customHeight="1">
      <c r="A15" s="559" t="s">
        <v>137</v>
      </c>
      <c r="B15" s="561"/>
      <c r="C15" s="590" t="str">
        <f>C3</f>
        <v>トリム Bグループ</v>
      </c>
      <c r="D15" s="591"/>
      <c r="E15" s="591"/>
      <c r="F15" s="591"/>
      <c r="G15" s="591"/>
      <c r="H15" s="592"/>
      <c r="I15" s="105">
        <f>I3</f>
        <v>3</v>
      </c>
      <c r="J15" s="104" t="s">
        <v>138</v>
      </c>
      <c r="K15" s="104"/>
      <c r="L15" s="104">
        <f>AA3+1</f>
        <v>3</v>
      </c>
      <c r="M15" s="104" t="s">
        <v>139</v>
      </c>
      <c r="N15" s="118"/>
      <c r="P15" s="559" t="s">
        <v>137</v>
      </c>
      <c r="Q15" s="561"/>
      <c r="R15" s="590" t="str">
        <f>C3</f>
        <v>トリム Bグループ</v>
      </c>
      <c r="S15" s="591"/>
      <c r="T15" s="591"/>
      <c r="U15" s="591"/>
      <c r="V15" s="591"/>
      <c r="W15" s="592"/>
      <c r="X15" s="105">
        <f>I3</f>
        <v>3</v>
      </c>
      <c r="Y15" s="104" t="s">
        <v>138</v>
      </c>
      <c r="Z15" s="104"/>
      <c r="AA15" s="104">
        <f>L15+1</f>
        <v>4</v>
      </c>
      <c r="AB15" s="104" t="s">
        <v>139</v>
      </c>
      <c r="AC15" s="118"/>
    </row>
    <row r="16" spans="1:29" s="119" customFormat="1" ht="24.75" customHeight="1">
      <c r="A16" s="559" t="s">
        <v>18</v>
      </c>
      <c r="B16" s="561"/>
      <c r="C16" s="559" t="str">
        <f>AF3</f>
        <v>ウォーリアーズ</v>
      </c>
      <c r="D16" s="560"/>
      <c r="E16" s="560"/>
      <c r="F16" s="560"/>
      <c r="G16" s="560"/>
      <c r="H16" s="561"/>
      <c r="I16" s="559" t="str">
        <f>AF7</f>
        <v>知多シーガルズ</v>
      </c>
      <c r="J16" s="560"/>
      <c r="K16" s="560"/>
      <c r="L16" s="560"/>
      <c r="M16" s="560"/>
      <c r="N16" s="561"/>
      <c r="P16" s="559" t="s">
        <v>18</v>
      </c>
      <c r="Q16" s="561"/>
      <c r="R16" s="559" t="str">
        <f>AF4</f>
        <v>マジスティックＲ</v>
      </c>
      <c r="S16" s="560"/>
      <c r="T16" s="560"/>
      <c r="U16" s="560"/>
      <c r="V16" s="560"/>
      <c r="W16" s="561"/>
      <c r="X16" s="559" t="str">
        <f>AF5</f>
        <v>JOKER HEART</v>
      </c>
      <c r="Y16" s="560"/>
      <c r="Z16" s="560"/>
      <c r="AA16" s="560"/>
      <c r="AB16" s="560"/>
      <c r="AC16" s="561"/>
    </row>
    <row r="17" spans="1:29" s="119" customFormat="1" ht="24.75" customHeight="1">
      <c r="A17" s="567" t="s">
        <v>140</v>
      </c>
      <c r="B17" s="568"/>
      <c r="C17" s="577" t="s">
        <v>141</v>
      </c>
      <c r="D17" s="568"/>
      <c r="E17" s="588"/>
      <c r="F17" s="573"/>
      <c r="G17" s="573"/>
      <c r="H17" s="589" t="s">
        <v>41</v>
      </c>
      <c r="I17" s="589"/>
      <c r="J17" s="573"/>
      <c r="K17" s="573"/>
      <c r="L17" s="574"/>
      <c r="M17" s="577" t="s">
        <v>141</v>
      </c>
      <c r="N17" s="568"/>
      <c r="P17" s="567" t="s">
        <v>140</v>
      </c>
      <c r="Q17" s="568"/>
      <c r="R17" s="577" t="s">
        <v>141</v>
      </c>
      <c r="S17" s="568"/>
      <c r="T17" s="588"/>
      <c r="U17" s="573"/>
      <c r="V17" s="573"/>
      <c r="W17" s="589" t="s">
        <v>41</v>
      </c>
      <c r="X17" s="589"/>
      <c r="Y17" s="573"/>
      <c r="Z17" s="573"/>
      <c r="AA17" s="574"/>
      <c r="AB17" s="577" t="s">
        <v>141</v>
      </c>
      <c r="AC17" s="568"/>
    </row>
    <row r="18" spans="1:29" s="119" customFormat="1" ht="24.75" customHeight="1">
      <c r="A18" s="569"/>
      <c r="B18" s="570"/>
      <c r="C18" s="578"/>
      <c r="D18" s="570"/>
      <c r="E18" s="580"/>
      <c r="F18" s="581"/>
      <c r="G18" s="581"/>
      <c r="H18" s="582" t="s">
        <v>41</v>
      </c>
      <c r="I18" s="582"/>
      <c r="J18" s="581"/>
      <c r="K18" s="581"/>
      <c r="L18" s="583"/>
      <c r="M18" s="578"/>
      <c r="N18" s="570"/>
      <c r="P18" s="569"/>
      <c r="Q18" s="570"/>
      <c r="R18" s="578"/>
      <c r="S18" s="570"/>
      <c r="T18" s="580"/>
      <c r="U18" s="581"/>
      <c r="V18" s="581"/>
      <c r="W18" s="582" t="s">
        <v>41</v>
      </c>
      <c r="X18" s="582"/>
      <c r="Y18" s="581"/>
      <c r="Z18" s="581"/>
      <c r="AA18" s="583"/>
      <c r="AB18" s="578"/>
      <c r="AC18" s="570"/>
    </row>
    <row r="19" spans="1:29" s="119" customFormat="1" ht="24.75" customHeight="1">
      <c r="A19" s="571"/>
      <c r="B19" s="572"/>
      <c r="C19" s="579"/>
      <c r="D19" s="572"/>
      <c r="E19" s="563"/>
      <c r="F19" s="564"/>
      <c r="G19" s="564"/>
      <c r="H19" s="565" t="s">
        <v>41</v>
      </c>
      <c r="I19" s="565"/>
      <c r="J19" s="564"/>
      <c r="K19" s="564"/>
      <c r="L19" s="566"/>
      <c r="M19" s="579"/>
      <c r="N19" s="572"/>
      <c r="P19" s="571"/>
      <c r="Q19" s="572"/>
      <c r="R19" s="579"/>
      <c r="S19" s="572"/>
      <c r="T19" s="563"/>
      <c r="U19" s="564"/>
      <c r="V19" s="564"/>
      <c r="W19" s="565" t="s">
        <v>41</v>
      </c>
      <c r="X19" s="565"/>
      <c r="Y19" s="564"/>
      <c r="Z19" s="564"/>
      <c r="AA19" s="566"/>
      <c r="AB19" s="579"/>
      <c r="AC19" s="572"/>
    </row>
    <row r="20" spans="1:29" s="119" customFormat="1" ht="24.75" customHeight="1">
      <c r="A20" s="575" t="s">
        <v>142</v>
      </c>
      <c r="B20" s="576"/>
      <c r="C20" s="559"/>
      <c r="D20" s="560"/>
      <c r="E20" s="560"/>
      <c r="F20" s="560"/>
      <c r="G20" s="560"/>
      <c r="H20" s="561"/>
      <c r="I20" s="559"/>
      <c r="J20" s="560"/>
      <c r="K20" s="560"/>
      <c r="L20" s="560"/>
      <c r="M20" s="560"/>
      <c r="N20" s="561"/>
      <c r="P20" s="575" t="s">
        <v>142</v>
      </c>
      <c r="Q20" s="576"/>
      <c r="R20" s="559"/>
      <c r="S20" s="560"/>
      <c r="T20" s="560"/>
      <c r="U20" s="560"/>
      <c r="V20" s="560"/>
      <c r="W20" s="561"/>
      <c r="X20" s="559"/>
      <c r="Y20" s="560"/>
      <c r="Z20" s="560"/>
      <c r="AA20" s="560"/>
      <c r="AB20" s="560"/>
      <c r="AC20" s="561"/>
    </row>
    <row r="21" spans="1:29" s="119" customFormat="1" ht="24.75" customHeight="1">
      <c r="A21" s="584" t="s">
        <v>143</v>
      </c>
      <c r="B21" s="585"/>
      <c r="C21" s="559" t="str">
        <f>AF4</f>
        <v>マジスティックＲ</v>
      </c>
      <c r="D21" s="560"/>
      <c r="E21" s="560"/>
      <c r="F21" s="560"/>
      <c r="G21" s="560"/>
      <c r="H21" s="561"/>
      <c r="I21" s="562" t="s">
        <v>144</v>
      </c>
      <c r="J21" s="562"/>
      <c r="K21" s="120"/>
      <c r="L21" s="121"/>
      <c r="M21" s="121"/>
      <c r="N21" s="122"/>
      <c r="P21" s="584" t="s">
        <v>143</v>
      </c>
      <c r="Q21" s="585"/>
      <c r="R21" s="559" t="str">
        <f>AF3</f>
        <v>ウォーリアーズ</v>
      </c>
      <c r="S21" s="560"/>
      <c r="T21" s="560"/>
      <c r="U21" s="560"/>
      <c r="V21" s="560"/>
      <c r="W21" s="561"/>
      <c r="X21" s="562" t="s">
        <v>144</v>
      </c>
      <c r="Y21" s="562"/>
      <c r="Z21" s="120"/>
      <c r="AA21" s="121"/>
      <c r="AB21" s="121"/>
      <c r="AC21" s="122"/>
    </row>
    <row r="22" spans="1:29" s="119" customFormat="1" ht="24.75" customHeight="1">
      <c r="A22" s="586"/>
      <c r="B22" s="587"/>
      <c r="C22" s="559" t="str">
        <f>AF5</f>
        <v>JOKER HEART</v>
      </c>
      <c r="D22" s="560"/>
      <c r="E22" s="560"/>
      <c r="F22" s="560"/>
      <c r="G22" s="560"/>
      <c r="H22" s="561"/>
      <c r="I22" s="562" t="s">
        <v>145</v>
      </c>
      <c r="J22" s="562"/>
      <c r="K22" s="120"/>
      <c r="L22" s="121"/>
      <c r="M22" s="121"/>
      <c r="N22" s="122"/>
      <c r="P22" s="586"/>
      <c r="Q22" s="587"/>
      <c r="R22" s="559" t="str">
        <f>AF7</f>
        <v>知多シーガルズ</v>
      </c>
      <c r="S22" s="560"/>
      <c r="T22" s="560"/>
      <c r="U22" s="560"/>
      <c r="V22" s="560"/>
      <c r="W22" s="561"/>
      <c r="X22" s="562" t="s">
        <v>145</v>
      </c>
      <c r="Y22" s="562"/>
      <c r="Z22" s="120"/>
      <c r="AA22" s="121"/>
      <c r="AB22" s="121"/>
      <c r="AC22" s="122"/>
    </row>
    <row r="23" spans="1:29" ht="15.75" customHeight="1">
      <c r="A23" s="593" t="s">
        <v>133</v>
      </c>
      <c r="B23" s="593"/>
      <c r="C23" s="593"/>
      <c r="D23" s="593"/>
      <c r="E23" s="593"/>
      <c r="F23" s="593"/>
      <c r="G23" s="593"/>
      <c r="H23" s="594"/>
      <c r="I23" s="559" t="s">
        <v>134</v>
      </c>
      <c r="J23" s="561"/>
      <c r="K23" s="559" t="s">
        <v>135</v>
      </c>
      <c r="L23" s="561"/>
      <c r="M23" s="559" t="s">
        <v>136</v>
      </c>
      <c r="N23" s="561"/>
      <c r="P23" s="593" t="s">
        <v>133</v>
      </c>
      <c r="Q23" s="593"/>
      <c r="R23" s="593"/>
      <c r="S23" s="593"/>
      <c r="T23" s="593"/>
      <c r="U23" s="593"/>
      <c r="V23" s="593"/>
      <c r="W23" s="594"/>
      <c r="X23" s="559" t="s">
        <v>134</v>
      </c>
      <c r="Y23" s="561"/>
      <c r="Z23" s="559" t="s">
        <v>135</v>
      </c>
      <c r="AA23" s="561"/>
      <c r="AB23" s="559" t="s">
        <v>136</v>
      </c>
      <c r="AC23" s="561"/>
    </row>
    <row r="24" spans="1:29" ht="33" customHeight="1">
      <c r="A24" s="595"/>
      <c r="B24" s="595"/>
      <c r="C24" s="595"/>
      <c r="D24" s="595"/>
      <c r="E24" s="595"/>
      <c r="F24" s="595"/>
      <c r="G24" s="595"/>
      <c r="H24" s="596"/>
      <c r="I24" s="116"/>
      <c r="J24" s="117"/>
      <c r="K24" s="116"/>
      <c r="L24" s="117"/>
      <c r="M24" s="116"/>
      <c r="N24" s="117"/>
      <c r="P24" s="595"/>
      <c r="Q24" s="595"/>
      <c r="R24" s="595"/>
      <c r="S24" s="595"/>
      <c r="T24" s="595"/>
      <c r="U24" s="595"/>
      <c r="V24" s="595"/>
      <c r="W24" s="596"/>
      <c r="X24" s="116"/>
      <c r="Y24" s="117"/>
      <c r="Z24" s="116"/>
      <c r="AA24" s="117"/>
      <c r="AB24" s="116"/>
      <c r="AC24" s="117"/>
    </row>
    <row r="25" spans="1:29" s="119" customFormat="1" ht="25.5" customHeight="1">
      <c r="A25" s="559" t="s">
        <v>137</v>
      </c>
      <c r="B25" s="561"/>
      <c r="C25" s="590" t="str">
        <f>C3</f>
        <v>トリム Bグループ</v>
      </c>
      <c r="D25" s="591"/>
      <c r="E25" s="591"/>
      <c r="F25" s="591"/>
      <c r="G25" s="591"/>
      <c r="H25" s="592"/>
      <c r="I25" s="105">
        <f>I3</f>
        <v>3</v>
      </c>
      <c r="J25" s="104" t="s">
        <v>138</v>
      </c>
      <c r="K25" s="104"/>
      <c r="L25" s="104">
        <f>AA15+1</f>
        <v>5</v>
      </c>
      <c r="M25" s="104" t="s">
        <v>139</v>
      </c>
      <c r="N25" s="118"/>
      <c r="P25" s="559" t="s">
        <v>137</v>
      </c>
      <c r="Q25" s="561"/>
      <c r="R25" s="590" t="str">
        <f>C3</f>
        <v>トリム Bグループ</v>
      </c>
      <c r="S25" s="591"/>
      <c r="T25" s="591"/>
      <c r="U25" s="591"/>
      <c r="V25" s="591"/>
      <c r="W25" s="592"/>
      <c r="X25" s="105">
        <f>I3</f>
        <v>3</v>
      </c>
      <c r="Y25" s="104" t="s">
        <v>138</v>
      </c>
      <c r="Z25" s="104"/>
      <c r="AA25" s="104">
        <f>L25+1</f>
        <v>6</v>
      </c>
      <c r="AB25" s="104" t="s">
        <v>139</v>
      </c>
      <c r="AC25" s="118"/>
    </row>
    <row r="26" spans="1:29" s="119" customFormat="1" ht="25.5" customHeight="1">
      <c r="A26" s="559" t="s">
        <v>18</v>
      </c>
      <c r="B26" s="561"/>
      <c r="C26" s="559" t="str">
        <f>AF6</f>
        <v>ペガサス</v>
      </c>
      <c r="D26" s="560"/>
      <c r="E26" s="560"/>
      <c r="F26" s="560"/>
      <c r="G26" s="560"/>
      <c r="H26" s="561"/>
      <c r="I26" s="559" t="str">
        <f>AF7</f>
        <v>知多シーガルズ</v>
      </c>
      <c r="J26" s="560"/>
      <c r="K26" s="560"/>
      <c r="L26" s="560"/>
      <c r="M26" s="560"/>
      <c r="N26" s="561"/>
      <c r="P26" s="559" t="s">
        <v>18</v>
      </c>
      <c r="Q26" s="561"/>
      <c r="R26" s="559" t="str">
        <f>AF3</f>
        <v>ウォーリアーズ</v>
      </c>
      <c r="S26" s="560"/>
      <c r="T26" s="560"/>
      <c r="U26" s="560"/>
      <c r="V26" s="560"/>
      <c r="W26" s="561"/>
      <c r="X26" s="559" t="str">
        <f>AF5</f>
        <v>JOKER HEART</v>
      </c>
      <c r="Y26" s="560"/>
      <c r="Z26" s="560"/>
      <c r="AA26" s="560"/>
      <c r="AB26" s="560"/>
      <c r="AC26" s="561"/>
    </row>
    <row r="27" spans="1:29" s="119" customFormat="1" ht="25.5" customHeight="1">
      <c r="A27" s="567" t="s">
        <v>140</v>
      </c>
      <c r="B27" s="568"/>
      <c r="C27" s="577" t="s">
        <v>141</v>
      </c>
      <c r="D27" s="568"/>
      <c r="E27" s="588"/>
      <c r="F27" s="573"/>
      <c r="G27" s="573"/>
      <c r="H27" s="589" t="s">
        <v>41</v>
      </c>
      <c r="I27" s="589"/>
      <c r="J27" s="573"/>
      <c r="K27" s="573"/>
      <c r="L27" s="574"/>
      <c r="M27" s="577" t="s">
        <v>141</v>
      </c>
      <c r="N27" s="568"/>
      <c r="P27" s="567" t="s">
        <v>140</v>
      </c>
      <c r="Q27" s="568"/>
      <c r="R27" s="577" t="s">
        <v>141</v>
      </c>
      <c r="S27" s="568"/>
      <c r="T27" s="588"/>
      <c r="U27" s="573"/>
      <c r="V27" s="573"/>
      <c r="W27" s="589" t="s">
        <v>41</v>
      </c>
      <c r="X27" s="589"/>
      <c r="Y27" s="573"/>
      <c r="Z27" s="573"/>
      <c r="AA27" s="574"/>
      <c r="AB27" s="577" t="s">
        <v>141</v>
      </c>
      <c r="AC27" s="568"/>
    </row>
    <row r="28" spans="1:29" s="119" customFormat="1" ht="25.5" customHeight="1">
      <c r="A28" s="569"/>
      <c r="B28" s="570"/>
      <c r="C28" s="578"/>
      <c r="D28" s="570"/>
      <c r="E28" s="580"/>
      <c r="F28" s="581"/>
      <c r="G28" s="581"/>
      <c r="H28" s="582" t="s">
        <v>41</v>
      </c>
      <c r="I28" s="582"/>
      <c r="J28" s="581"/>
      <c r="K28" s="581"/>
      <c r="L28" s="583"/>
      <c r="M28" s="578"/>
      <c r="N28" s="570"/>
      <c r="P28" s="569"/>
      <c r="Q28" s="570"/>
      <c r="R28" s="578"/>
      <c r="S28" s="570"/>
      <c r="T28" s="580"/>
      <c r="U28" s="581"/>
      <c r="V28" s="581"/>
      <c r="W28" s="582" t="s">
        <v>41</v>
      </c>
      <c r="X28" s="582"/>
      <c r="Y28" s="581"/>
      <c r="Z28" s="581"/>
      <c r="AA28" s="583"/>
      <c r="AB28" s="578"/>
      <c r="AC28" s="570"/>
    </row>
    <row r="29" spans="1:29" s="119" customFormat="1" ht="25.5" customHeight="1">
      <c r="A29" s="571"/>
      <c r="B29" s="572"/>
      <c r="C29" s="579"/>
      <c r="D29" s="572"/>
      <c r="E29" s="563"/>
      <c r="F29" s="564"/>
      <c r="G29" s="564"/>
      <c r="H29" s="565" t="s">
        <v>41</v>
      </c>
      <c r="I29" s="565"/>
      <c r="J29" s="564"/>
      <c r="K29" s="564"/>
      <c r="L29" s="566"/>
      <c r="M29" s="579"/>
      <c r="N29" s="572"/>
      <c r="P29" s="571"/>
      <c r="Q29" s="572"/>
      <c r="R29" s="579"/>
      <c r="S29" s="572"/>
      <c r="T29" s="563"/>
      <c r="U29" s="564"/>
      <c r="V29" s="564"/>
      <c r="W29" s="565" t="s">
        <v>41</v>
      </c>
      <c r="X29" s="565"/>
      <c r="Y29" s="564"/>
      <c r="Z29" s="564"/>
      <c r="AA29" s="566"/>
      <c r="AB29" s="579"/>
      <c r="AC29" s="572"/>
    </row>
    <row r="30" spans="1:29" s="119" customFormat="1" ht="25.5" customHeight="1">
      <c r="A30" s="575" t="s">
        <v>142</v>
      </c>
      <c r="B30" s="576"/>
      <c r="C30" s="559"/>
      <c r="D30" s="560"/>
      <c r="E30" s="560"/>
      <c r="F30" s="560"/>
      <c r="G30" s="560"/>
      <c r="H30" s="561"/>
      <c r="I30" s="559"/>
      <c r="J30" s="560"/>
      <c r="K30" s="560"/>
      <c r="L30" s="560"/>
      <c r="M30" s="560"/>
      <c r="N30" s="561"/>
      <c r="P30" s="575" t="s">
        <v>142</v>
      </c>
      <c r="Q30" s="576"/>
      <c r="R30" s="559"/>
      <c r="S30" s="560"/>
      <c r="T30" s="560"/>
      <c r="U30" s="560"/>
      <c r="V30" s="560"/>
      <c r="W30" s="561"/>
      <c r="X30" s="559"/>
      <c r="Y30" s="560"/>
      <c r="Z30" s="560"/>
      <c r="AA30" s="560"/>
      <c r="AB30" s="560"/>
      <c r="AC30" s="561"/>
    </row>
    <row r="31" spans="1:29" s="119" customFormat="1" ht="25.5" customHeight="1">
      <c r="A31" s="584" t="s">
        <v>143</v>
      </c>
      <c r="B31" s="585"/>
      <c r="C31" s="559" t="str">
        <f>AF4</f>
        <v>マジスティックＲ</v>
      </c>
      <c r="D31" s="560"/>
      <c r="E31" s="560"/>
      <c r="F31" s="560"/>
      <c r="G31" s="560"/>
      <c r="H31" s="561"/>
      <c r="I31" s="562" t="s">
        <v>144</v>
      </c>
      <c r="J31" s="562"/>
      <c r="K31" s="120"/>
      <c r="L31" s="121"/>
      <c r="M31" s="121"/>
      <c r="N31" s="122"/>
      <c r="P31" s="584" t="s">
        <v>143</v>
      </c>
      <c r="Q31" s="585"/>
      <c r="R31" s="559" t="str">
        <f>AF6</f>
        <v>ペガサス</v>
      </c>
      <c r="S31" s="560"/>
      <c r="T31" s="560"/>
      <c r="U31" s="560"/>
      <c r="V31" s="560"/>
      <c r="W31" s="561"/>
      <c r="X31" s="562" t="s">
        <v>144</v>
      </c>
      <c r="Y31" s="562"/>
      <c r="Z31" s="120"/>
      <c r="AA31" s="121"/>
      <c r="AB31" s="121"/>
      <c r="AC31" s="122"/>
    </row>
    <row r="32" spans="1:29" s="119" customFormat="1" ht="25.5" customHeight="1">
      <c r="A32" s="586"/>
      <c r="B32" s="587"/>
      <c r="C32" s="559" t="str">
        <f>AF5</f>
        <v>JOKER HEART</v>
      </c>
      <c r="D32" s="560"/>
      <c r="E32" s="560"/>
      <c r="F32" s="560"/>
      <c r="G32" s="560"/>
      <c r="H32" s="561"/>
      <c r="I32" s="562" t="s">
        <v>145</v>
      </c>
      <c r="J32" s="562"/>
      <c r="K32" s="120"/>
      <c r="L32" s="121"/>
      <c r="M32" s="121"/>
      <c r="N32" s="122"/>
      <c r="P32" s="586"/>
      <c r="Q32" s="587"/>
      <c r="R32" s="559" t="str">
        <f>AF7</f>
        <v>知多シーガルズ</v>
      </c>
      <c r="S32" s="560"/>
      <c r="T32" s="560"/>
      <c r="U32" s="560"/>
      <c r="V32" s="560"/>
      <c r="W32" s="561"/>
      <c r="X32" s="562" t="s">
        <v>145</v>
      </c>
      <c r="Y32" s="562"/>
      <c r="Z32" s="120"/>
      <c r="AA32" s="121"/>
      <c r="AB32" s="121"/>
      <c r="AC32" s="122"/>
    </row>
    <row r="33" spans="1:29" ht="18.75" customHeight="1">
      <c r="A33" s="123"/>
      <c r="B33" s="123"/>
      <c r="C33" s="124"/>
      <c r="D33" s="124"/>
      <c r="E33" s="124"/>
      <c r="F33" s="124"/>
      <c r="G33" s="124"/>
      <c r="H33" s="124"/>
      <c r="I33" s="129"/>
      <c r="J33" s="129"/>
      <c r="K33" s="125"/>
      <c r="L33" s="125"/>
      <c r="M33" s="125"/>
      <c r="N33" s="125"/>
      <c r="P33" s="123"/>
      <c r="Q33" s="123"/>
      <c r="R33" s="124"/>
      <c r="S33" s="124"/>
      <c r="T33" s="124"/>
      <c r="U33" s="124"/>
      <c r="V33" s="124"/>
      <c r="W33" s="124"/>
      <c r="X33" s="129"/>
      <c r="Y33" s="129"/>
      <c r="Z33" s="125"/>
      <c r="AA33" s="125"/>
      <c r="AB33" s="125"/>
      <c r="AC33" s="125"/>
    </row>
    <row r="34" spans="1:29" ht="18.75" customHeight="1">
      <c r="A34" s="123"/>
      <c r="B34" s="123"/>
      <c r="C34" s="124"/>
      <c r="D34" s="124"/>
      <c r="E34" s="124"/>
      <c r="F34" s="124"/>
      <c r="G34" s="124"/>
      <c r="H34" s="124"/>
      <c r="I34" s="129"/>
      <c r="J34" s="129"/>
      <c r="K34" s="125"/>
      <c r="L34" s="125"/>
      <c r="M34" s="125"/>
      <c r="N34" s="125"/>
      <c r="P34" s="123"/>
      <c r="Q34" s="123"/>
      <c r="R34" s="124"/>
      <c r="S34" s="124"/>
      <c r="T34" s="124"/>
      <c r="U34" s="124"/>
      <c r="V34" s="124"/>
      <c r="W34" s="124"/>
      <c r="X34" s="129"/>
      <c r="Y34" s="129"/>
      <c r="Z34" s="125"/>
      <c r="AA34" s="125"/>
      <c r="AB34" s="125"/>
      <c r="AC34" s="125"/>
    </row>
    <row r="35" spans="1:29" ht="15.75" customHeight="1">
      <c r="A35" s="593" t="s">
        <v>133</v>
      </c>
      <c r="B35" s="593"/>
      <c r="C35" s="593"/>
      <c r="D35" s="593"/>
      <c r="E35" s="593"/>
      <c r="F35" s="593"/>
      <c r="G35" s="593"/>
      <c r="H35" s="594"/>
      <c r="I35" s="559" t="s">
        <v>134</v>
      </c>
      <c r="J35" s="561"/>
      <c r="K35" s="559" t="s">
        <v>135</v>
      </c>
      <c r="L35" s="561"/>
      <c r="M35" s="559" t="s">
        <v>136</v>
      </c>
      <c r="N35" s="561"/>
      <c r="P35" s="593" t="s">
        <v>133</v>
      </c>
      <c r="Q35" s="593"/>
      <c r="R35" s="593"/>
      <c r="S35" s="593"/>
      <c r="T35" s="593"/>
      <c r="U35" s="593"/>
      <c r="V35" s="593"/>
      <c r="W35" s="594"/>
      <c r="X35" s="559" t="s">
        <v>134</v>
      </c>
      <c r="Y35" s="561"/>
      <c r="Z35" s="559" t="s">
        <v>135</v>
      </c>
      <c r="AA35" s="561"/>
      <c r="AB35" s="559" t="s">
        <v>136</v>
      </c>
      <c r="AC35" s="561"/>
    </row>
    <row r="36" spans="1:29" ht="33" customHeight="1">
      <c r="A36" s="595"/>
      <c r="B36" s="595"/>
      <c r="C36" s="595"/>
      <c r="D36" s="595"/>
      <c r="E36" s="595"/>
      <c r="F36" s="595"/>
      <c r="G36" s="595"/>
      <c r="H36" s="596"/>
      <c r="I36" s="116"/>
      <c r="J36" s="117"/>
      <c r="K36" s="116"/>
      <c r="L36" s="117"/>
      <c r="M36" s="116"/>
      <c r="N36" s="117"/>
      <c r="P36" s="595"/>
      <c r="Q36" s="595"/>
      <c r="R36" s="595"/>
      <c r="S36" s="595"/>
      <c r="T36" s="595"/>
      <c r="U36" s="595"/>
      <c r="V36" s="595"/>
      <c r="W36" s="596"/>
      <c r="X36" s="116"/>
      <c r="Y36" s="117"/>
      <c r="Z36" s="116"/>
      <c r="AA36" s="117"/>
      <c r="AB36" s="116"/>
      <c r="AC36" s="117"/>
    </row>
    <row r="37" spans="1:29" s="119" customFormat="1" ht="24.75" customHeight="1">
      <c r="A37" s="559" t="s">
        <v>137</v>
      </c>
      <c r="B37" s="561"/>
      <c r="C37" s="590" t="str">
        <f>C3</f>
        <v>トリム Bグループ</v>
      </c>
      <c r="D37" s="591"/>
      <c r="E37" s="591"/>
      <c r="F37" s="591"/>
      <c r="G37" s="591"/>
      <c r="H37" s="592"/>
      <c r="I37" s="105">
        <f>I3</f>
        <v>3</v>
      </c>
      <c r="J37" s="104" t="s">
        <v>138</v>
      </c>
      <c r="K37" s="104"/>
      <c r="L37" s="104">
        <f>AA25+1</f>
        <v>7</v>
      </c>
      <c r="M37" s="104" t="s">
        <v>139</v>
      </c>
      <c r="N37" s="118"/>
      <c r="P37" s="559" t="s">
        <v>137</v>
      </c>
      <c r="Q37" s="561"/>
      <c r="R37" s="590" t="str">
        <f>C3</f>
        <v>トリム Bグループ</v>
      </c>
      <c r="S37" s="591"/>
      <c r="T37" s="591"/>
      <c r="U37" s="591"/>
      <c r="V37" s="591"/>
      <c r="W37" s="592"/>
      <c r="X37" s="105">
        <f>I3</f>
        <v>3</v>
      </c>
      <c r="Y37" s="104" t="s">
        <v>138</v>
      </c>
      <c r="Z37" s="104"/>
      <c r="AA37" s="104">
        <f>L37+1</f>
        <v>8</v>
      </c>
      <c r="AB37" s="104" t="s">
        <v>139</v>
      </c>
      <c r="AC37" s="118"/>
    </row>
    <row r="38" spans="1:29" s="119" customFormat="1" ht="24.75" customHeight="1">
      <c r="A38" s="559" t="s">
        <v>18</v>
      </c>
      <c r="B38" s="561"/>
      <c r="C38" s="559" t="str">
        <f>AF4</f>
        <v>マジスティックＲ</v>
      </c>
      <c r="D38" s="560"/>
      <c r="E38" s="560"/>
      <c r="F38" s="560"/>
      <c r="G38" s="560"/>
      <c r="H38" s="561"/>
      <c r="I38" s="559" t="str">
        <f>AF6</f>
        <v>ペガサス</v>
      </c>
      <c r="J38" s="560"/>
      <c r="K38" s="560"/>
      <c r="L38" s="560"/>
      <c r="M38" s="560"/>
      <c r="N38" s="561"/>
      <c r="P38" s="559" t="s">
        <v>18</v>
      </c>
      <c r="Q38" s="561"/>
      <c r="R38" s="559" t="str">
        <f>AF5</f>
        <v>JOKER HEART</v>
      </c>
      <c r="S38" s="560"/>
      <c r="T38" s="560"/>
      <c r="U38" s="560"/>
      <c r="V38" s="560"/>
      <c r="W38" s="561"/>
      <c r="X38" s="559" t="str">
        <f>AF7</f>
        <v>知多シーガルズ</v>
      </c>
      <c r="Y38" s="560"/>
      <c r="Z38" s="560"/>
      <c r="AA38" s="560"/>
      <c r="AB38" s="560"/>
      <c r="AC38" s="561"/>
    </row>
    <row r="39" spans="1:29" s="119" customFormat="1" ht="24.75" customHeight="1">
      <c r="A39" s="567" t="s">
        <v>140</v>
      </c>
      <c r="B39" s="568"/>
      <c r="C39" s="577" t="s">
        <v>141</v>
      </c>
      <c r="D39" s="568"/>
      <c r="E39" s="588"/>
      <c r="F39" s="573"/>
      <c r="G39" s="573"/>
      <c r="H39" s="589" t="s">
        <v>41</v>
      </c>
      <c r="I39" s="589"/>
      <c r="J39" s="573"/>
      <c r="K39" s="573"/>
      <c r="L39" s="574"/>
      <c r="M39" s="577" t="s">
        <v>141</v>
      </c>
      <c r="N39" s="568"/>
      <c r="P39" s="567" t="s">
        <v>140</v>
      </c>
      <c r="Q39" s="568"/>
      <c r="R39" s="577" t="s">
        <v>141</v>
      </c>
      <c r="S39" s="568"/>
      <c r="T39" s="588"/>
      <c r="U39" s="573"/>
      <c r="V39" s="573"/>
      <c r="W39" s="589" t="s">
        <v>41</v>
      </c>
      <c r="X39" s="589"/>
      <c r="Y39" s="573"/>
      <c r="Z39" s="573"/>
      <c r="AA39" s="574"/>
      <c r="AB39" s="577" t="s">
        <v>141</v>
      </c>
      <c r="AC39" s="568"/>
    </row>
    <row r="40" spans="1:29" s="119" customFormat="1" ht="24.75" customHeight="1">
      <c r="A40" s="569"/>
      <c r="B40" s="570"/>
      <c r="C40" s="578"/>
      <c r="D40" s="570"/>
      <c r="E40" s="580"/>
      <c r="F40" s="581"/>
      <c r="G40" s="581"/>
      <c r="H40" s="582" t="s">
        <v>41</v>
      </c>
      <c r="I40" s="582"/>
      <c r="J40" s="581"/>
      <c r="K40" s="581"/>
      <c r="L40" s="583"/>
      <c r="M40" s="578"/>
      <c r="N40" s="570"/>
      <c r="P40" s="569"/>
      <c r="Q40" s="570"/>
      <c r="R40" s="578"/>
      <c r="S40" s="570"/>
      <c r="T40" s="580"/>
      <c r="U40" s="581"/>
      <c r="V40" s="581"/>
      <c r="W40" s="582" t="s">
        <v>41</v>
      </c>
      <c r="X40" s="582"/>
      <c r="Y40" s="581"/>
      <c r="Z40" s="581"/>
      <c r="AA40" s="583"/>
      <c r="AB40" s="578"/>
      <c r="AC40" s="570"/>
    </row>
    <row r="41" spans="1:29" s="119" customFormat="1" ht="24.75" customHeight="1">
      <c r="A41" s="571"/>
      <c r="B41" s="572"/>
      <c r="C41" s="579"/>
      <c r="D41" s="572"/>
      <c r="E41" s="563"/>
      <c r="F41" s="564"/>
      <c r="G41" s="564"/>
      <c r="H41" s="565" t="s">
        <v>41</v>
      </c>
      <c r="I41" s="565"/>
      <c r="J41" s="564"/>
      <c r="K41" s="564"/>
      <c r="L41" s="566"/>
      <c r="M41" s="579"/>
      <c r="N41" s="572"/>
      <c r="P41" s="571"/>
      <c r="Q41" s="572"/>
      <c r="R41" s="579"/>
      <c r="S41" s="572"/>
      <c r="T41" s="563"/>
      <c r="U41" s="564"/>
      <c r="V41" s="564"/>
      <c r="W41" s="565" t="s">
        <v>41</v>
      </c>
      <c r="X41" s="565"/>
      <c r="Y41" s="564"/>
      <c r="Z41" s="564"/>
      <c r="AA41" s="566"/>
      <c r="AB41" s="579"/>
      <c r="AC41" s="572"/>
    </row>
    <row r="42" spans="1:29" s="119" customFormat="1" ht="24.75" customHeight="1">
      <c r="A42" s="575" t="s">
        <v>142</v>
      </c>
      <c r="B42" s="576"/>
      <c r="C42" s="559"/>
      <c r="D42" s="560"/>
      <c r="E42" s="560"/>
      <c r="F42" s="560"/>
      <c r="G42" s="560"/>
      <c r="H42" s="561"/>
      <c r="I42" s="559"/>
      <c r="J42" s="560"/>
      <c r="K42" s="560"/>
      <c r="L42" s="560"/>
      <c r="M42" s="560"/>
      <c r="N42" s="561"/>
      <c r="P42" s="575" t="s">
        <v>142</v>
      </c>
      <c r="Q42" s="576"/>
      <c r="R42" s="559"/>
      <c r="S42" s="560"/>
      <c r="T42" s="560"/>
      <c r="U42" s="560"/>
      <c r="V42" s="560"/>
      <c r="W42" s="561"/>
      <c r="X42" s="559"/>
      <c r="Y42" s="560"/>
      <c r="Z42" s="560"/>
      <c r="AA42" s="560"/>
      <c r="AB42" s="560"/>
      <c r="AC42" s="561"/>
    </row>
    <row r="43" spans="1:29" s="119" customFormat="1" ht="24.75" customHeight="1">
      <c r="A43" s="584" t="s">
        <v>143</v>
      </c>
      <c r="B43" s="585"/>
      <c r="C43" s="559" t="str">
        <f>AF5</f>
        <v>JOKER HEART</v>
      </c>
      <c r="D43" s="560"/>
      <c r="E43" s="560"/>
      <c r="F43" s="560"/>
      <c r="G43" s="560"/>
      <c r="H43" s="561"/>
      <c r="I43" s="562" t="s">
        <v>144</v>
      </c>
      <c r="J43" s="562"/>
      <c r="K43" s="120"/>
      <c r="L43" s="121"/>
      <c r="M43" s="121"/>
      <c r="N43" s="122"/>
      <c r="P43" s="584" t="s">
        <v>143</v>
      </c>
      <c r="Q43" s="585"/>
      <c r="R43" s="559" t="str">
        <f>AF3</f>
        <v>ウォーリアーズ</v>
      </c>
      <c r="S43" s="560"/>
      <c r="T43" s="560"/>
      <c r="U43" s="560"/>
      <c r="V43" s="560"/>
      <c r="W43" s="561"/>
      <c r="X43" s="562" t="s">
        <v>144</v>
      </c>
      <c r="Y43" s="562"/>
      <c r="Z43" s="120"/>
      <c r="AA43" s="121"/>
      <c r="AB43" s="121"/>
      <c r="AC43" s="122"/>
    </row>
    <row r="44" spans="1:29" s="119" customFormat="1" ht="24.75" customHeight="1">
      <c r="A44" s="586"/>
      <c r="B44" s="587"/>
      <c r="C44" s="559" t="str">
        <f>AF7</f>
        <v>知多シーガルズ</v>
      </c>
      <c r="D44" s="560"/>
      <c r="E44" s="560"/>
      <c r="F44" s="560"/>
      <c r="G44" s="560"/>
      <c r="H44" s="561"/>
      <c r="I44" s="562" t="s">
        <v>145</v>
      </c>
      <c r="J44" s="562"/>
      <c r="K44" s="120"/>
      <c r="L44" s="121"/>
      <c r="M44" s="121"/>
      <c r="N44" s="122"/>
      <c r="P44" s="586"/>
      <c r="Q44" s="587"/>
      <c r="R44" s="559" t="str">
        <f>AF6</f>
        <v>ペガサス</v>
      </c>
      <c r="S44" s="560"/>
      <c r="T44" s="560"/>
      <c r="U44" s="560"/>
      <c r="V44" s="560"/>
      <c r="W44" s="561"/>
      <c r="X44" s="562" t="s">
        <v>145</v>
      </c>
      <c r="Y44" s="562"/>
      <c r="Z44" s="120"/>
      <c r="AA44" s="121"/>
      <c r="AB44" s="121"/>
      <c r="AC44" s="122"/>
    </row>
    <row r="45" spans="1:29" ht="15.75" customHeight="1">
      <c r="A45" s="593" t="s">
        <v>133</v>
      </c>
      <c r="B45" s="593"/>
      <c r="C45" s="593"/>
      <c r="D45" s="593"/>
      <c r="E45" s="593"/>
      <c r="F45" s="593"/>
      <c r="G45" s="593"/>
      <c r="H45" s="594"/>
      <c r="I45" s="559" t="s">
        <v>134</v>
      </c>
      <c r="J45" s="561"/>
      <c r="K45" s="559" t="s">
        <v>135</v>
      </c>
      <c r="L45" s="561"/>
      <c r="M45" s="559" t="s">
        <v>136</v>
      </c>
      <c r="N45" s="561"/>
      <c r="P45" s="593" t="s">
        <v>133</v>
      </c>
      <c r="Q45" s="593"/>
      <c r="R45" s="593"/>
      <c r="S45" s="593"/>
      <c r="T45" s="593"/>
      <c r="U45" s="593"/>
      <c r="V45" s="593"/>
      <c r="W45" s="594"/>
      <c r="X45" s="559" t="s">
        <v>134</v>
      </c>
      <c r="Y45" s="561"/>
      <c r="Z45" s="559" t="s">
        <v>135</v>
      </c>
      <c r="AA45" s="561"/>
      <c r="AB45" s="559" t="s">
        <v>136</v>
      </c>
      <c r="AC45" s="561"/>
    </row>
    <row r="46" spans="1:29" ht="33" customHeight="1">
      <c r="A46" s="595"/>
      <c r="B46" s="595"/>
      <c r="C46" s="595"/>
      <c r="D46" s="595"/>
      <c r="E46" s="595"/>
      <c r="F46" s="595"/>
      <c r="G46" s="595"/>
      <c r="H46" s="596"/>
      <c r="I46" s="116"/>
      <c r="J46" s="117"/>
      <c r="K46" s="116"/>
      <c r="L46" s="117"/>
      <c r="M46" s="116"/>
      <c r="N46" s="117"/>
      <c r="P46" s="595"/>
      <c r="Q46" s="595"/>
      <c r="R46" s="595"/>
      <c r="S46" s="595"/>
      <c r="T46" s="595"/>
      <c r="U46" s="595"/>
      <c r="V46" s="595"/>
      <c r="W46" s="596"/>
      <c r="X46" s="116"/>
      <c r="Y46" s="117"/>
      <c r="Z46" s="116"/>
      <c r="AA46" s="117"/>
      <c r="AB46" s="116"/>
      <c r="AC46" s="117"/>
    </row>
    <row r="47" spans="1:29" s="119" customFormat="1" ht="25.5" customHeight="1">
      <c r="A47" s="559" t="s">
        <v>137</v>
      </c>
      <c r="B47" s="561"/>
      <c r="C47" s="590" t="str">
        <f>C3</f>
        <v>トリム Bグループ</v>
      </c>
      <c r="D47" s="591"/>
      <c r="E47" s="591"/>
      <c r="F47" s="591"/>
      <c r="G47" s="591"/>
      <c r="H47" s="592"/>
      <c r="I47" s="105">
        <f>I3</f>
        <v>3</v>
      </c>
      <c r="J47" s="104" t="s">
        <v>138</v>
      </c>
      <c r="K47" s="104"/>
      <c r="L47" s="104">
        <f>AA37+1</f>
        <v>9</v>
      </c>
      <c r="M47" s="104" t="s">
        <v>139</v>
      </c>
      <c r="N47" s="118"/>
      <c r="P47" s="559" t="s">
        <v>137</v>
      </c>
      <c r="Q47" s="561"/>
      <c r="R47" s="590" t="str">
        <f>C3</f>
        <v>トリム Bグループ</v>
      </c>
      <c r="S47" s="591"/>
      <c r="T47" s="591"/>
      <c r="U47" s="591"/>
      <c r="V47" s="591"/>
      <c r="W47" s="592"/>
      <c r="X47" s="105">
        <f>I3</f>
        <v>3</v>
      </c>
      <c r="Y47" s="104" t="s">
        <v>138</v>
      </c>
      <c r="Z47" s="104"/>
      <c r="AA47" s="104">
        <f>L47+1</f>
        <v>10</v>
      </c>
      <c r="AB47" s="104" t="s">
        <v>139</v>
      </c>
      <c r="AC47" s="118"/>
    </row>
    <row r="48" spans="1:29" s="119" customFormat="1" ht="25.5" customHeight="1">
      <c r="A48" s="559" t="s">
        <v>18</v>
      </c>
      <c r="B48" s="561"/>
      <c r="C48" s="559" t="str">
        <f>AF3</f>
        <v>ウォーリアーズ</v>
      </c>
      <c r="D48" s="560"/>
      <c r="E48" s="560"/>
      <c r="F48" s="560"/>
      <c r="G48" s="560"/>
      <c r="H48" s="561"/>
      <c r="I48" s="559" t="str">
        <f>AF6</f>
        <v>ペガサス</v>
      </c>
      <c r="J48" s="560"/>
      <c r="K48" s="560"/>
      <c r="L48" s="560"/>
      <c r="M48" s="560"/>
      <c r="N48" s="561"/>
      <c r="P48" s="559" t="s">
        <v>18</v>
      </c>
      <c r="Q48" s="561"/>
      <c r="R48" s="559" t="str">
        <f>AF4</f>
        <v>マジスティックＲ</v>
      </c>
      <c r="S48" s="560"/>
      <c r="T48" s="560"/>
      <c r="U48" s="560"/>
      <c r="V48" s="560"/>
      <c r="W48" s="561"/>
      <c r="X48" s="559" t="str">
        <f>AF7</f>
        <v>知多シーガルズ</v>
      </c>
      <c r="Y48" s="560"/>
      <c r="Z48" s="560"/>
      <c r="AA48" s="560"/>
      <c r="AB48" s="560"/>
      <c r="AC48" s="561"/>
    </row>
    <row r="49" spans="1:29" s="119" customFormat="1" ht="25.5" customHeight="1">
      <c r="A49" s="567" t="s">
        <v>140</v>
      </c>
      <c r="B49" s="568"/>
      <c r="C49" s="577" t="s">
        <v>141</v>
      </c>
      <c r="D49" s="568"/>
      <c r="E49" s="588"/>
      <c r="F49" s="573"/>
      <c r="G49" s="573"/>
      <c r="H49" s="589" t="s">
        <v>41</v>
      </c>
      <c r="I49" s="589"/>
      <c r="J49" s="573"/>
      <c r="K49" s="573"/>
      <c r="L49" s="574"/>
      <c r="M49" s="577" t="s">
        <v>141</v>
      </c>
      <c r="N49" s="568"/>
      <c r="P49" s="567" t="s">
        <v>140</v>
      </c>
      <c r="Q49" s="568"/>
      <c r="R49" s="577" t="s">
        <v>141</v>
      </c>
      <c r="S49" s="568"/>
      <c r="T49" s="588"/>
      <c r="U49" s="573"/>
      <c r="V49" s="573"/>
      <c r="W49" s="589" t="s">
        <v>41</v>
      </c>
      <c r="X49" s="589"/>
      <c r="Y49" s="573"/>
      <c r="Z49" s="573"/>
      <c r="AA49" s="574"/>
      <c r="AB49" s="577" t="s">
        <v>141</v>
      </c>
      <c r="AC49" s="568"/>
    </row>
    <row r="50" spans="1:29" s="119" customFormat="1" ht="25.5" customHeight="1">
      <c r="A50" s="569"/>
      <c r="B50" s="570"/>
      <c r="C50" s="578"/>
      <c r="D50" s="570"/>
      <c r="E50" s="580"/>
      <c r="F50" s="581"/>
      <c r="G50" s="581"/>
      <c r="H50" s="582" t="s">
        <v>41</v>
      </c>
      <c r="I50" s="582"/>
      <c r="J50" s="581"/>
      <c r="K50" s="581"/>
      <c r="L50" s="583"/>
      <c r="M50" s="578"/>
      <c r="N50" s="570"/>
      <c r="P50" s="569"/>
      <c r="Q50" s="570"/>
      <c r="R50" s="578"/>
      <c r="S50" s="570"/>
      <c r="T50" s="580"/>
      <c r="U50" s="581"/>
      <c r="V50" s="581"/>
      <c r="W50" s="582" t="s">
        <v>41</v>
      </c>
      <c r="X50" s="582"/>
      <c r="Y50" s="581"/>
      <c r="Z50" s="581"/>
      <c r="AA50" s="583"/>
      <c r="AB50" s="578"/>
      <c r="AC50" s="570"/>
    </row>
    <row r="51" spans="1:29" s="119" customFormat="1" ht="25.5" customHeight="1">
      <c r="A51" s="571"/>
      <c r="B51" s="572"/>
      <c r="C51" s="579"/>
      <c r="D51" s="572"/>
      <c r="E51" s="563"/>
      <c r="F51" s="564"/>
      <c r="G51" s="564"/>
      <c r="H51" s="565" t="s">
        <v>41</v>
      </c>
      <c r="I51" s="565"/>
      <c r="J51" s="564"/>
      <c r="K51" s="564"/>
      <c r="L51" s="566"/>
      <c r="M51" s="579"/>
      <c r="N51" s="572"/>
      <c r="P51" s="571"/>
      <c r="Q51" s="572"/>
      <c r="R51" s="579"/>
      <c r="S51" s="572"/>
      <c r="T51" s="563"/>
      <c r="U51" s="564"/>
      <c r="V51" s="564"/>
      <c r="W51" s="565" t="s">
        <v>41</v>
      </c>
      <c r="X51" s="565"/>
      <c r="Y51" s="564"/>
      <c r="Z51" s="564"/>
      <c r="AA51" s="566"/>
      <c r="AB51" s="579"/>
      <c r="AC51" s="572"/>
    </row>
    <row r="52" spans="1:29" s="119" customFormat="1" ht="25.5" customHeight="1">
      <c r="A52" s="575" t="s">
        <v>142</v>
      </c>
      <c r="B52" s="576"/>
      <c r="C52" s="559"/>
      <c r="D52" s="560"/>
      <c r="E52" s="560"/>
      <c r="F52" s="560"/>
      <c r="G52" s="560"/>
      <c r="H52" s="561"/>
      <c r="I52" s="559"/>
      <c r="J52" s="560"/>
      <c r="K52" s="560"/>
      <c r="L52" s="560"/>
      <c r="M52" s="560"/>
      <c r="N52" s="561"/>
      <c r="P52" s="575" t="s">
        <v>142</v>
      </c>
      <c r="Q52" s="576"/>
      <c r="R52" s="559"/>
      <c r="S52" s="560"/>
      <c r="T52" s="560"/>
      <c r="U52" s="560"/>
      <c r="V52" s="560"/>
      <c r="W52" s="561"/>
      <c r="X52" s="559"/>
      <c r="Y52" s="560"/>
      <c r="Z52" s="560"/>
      <c r="AA52" s="560"/>
      <c r="AB52" s="560"/>
      <c r="AC52" s="561"/>
    </row>
    <row r="53" spans="1:29" s="119" customFormat="1" ht="25.5" customHeight="1">
      <c r="A53" s="584" t="s">
        <v>143</v>
      </c>
      <c r="B53" s="585"/>
      <c r="C53" s="559" t="str">
        <f>AF4</f>
        <v>マジスティックＲ</v>
      </c>
      <c r="D53" s="560"/>
      <c r="E53" s="560"/>
      <c r="F53" s="560"/>
      <c r="G53" s="560"/>
      <c r="H53" s="561"/>
      <c r="I53" s="562" t="s">
        <v>144</v>
      </c>
      <c r="J53" s="562"/>
      <c r="K53" s="120"/>
      <c r="L53" s="121"/>
      <c r="M53" s="121"/>
      <c r="N53" s="122"/>
      <c r="P53" s="584" t="s">
        <v>143</v>
      </c>
      <c r="Q53" s="585"/>
      <c r="R53" s="559" t="str">
        <f>AF3</f>
        <v>ウォーリアーズ</v>
      </c>
      <c r="S53" s="560"/>
      <c r="T53" s="560"/>
      <c r="U53" s="560"/>
      <c r="V53" s="560"/>
      <c r="W53" s="561"/>
      <c r="X53" s="562" t="s">
        <v>144</v>
      </c>
      <c r="Y53" s="562"/>
      <c r="Z53" s="120"/>
      <c r="AA53" s="121"/>
      <c r="AB53" s="121"/>
      <c r="AC53" s="122"/>
    </row>
    <row r="54" spans="1:29" s="119" customFormat="1" ht="25.5" customHeight="1">
      <c r="A54" s="586"/>
      <c r="B54" s="587"/>
      <c r="C54" s="559" t="str">
        <f>AF7</f>
        <v>知多シーガルズ</v>
      </c>
      <c r="D54" s="560"/>
      <c r="E54" s="560"/>
      <c r="F54" s="560"/>
      <c r="G54" s="560"/>
      <c r="H54" s="561"/>
      <c r="I54" s="562" t="s">
        <v>145</v>
      </c>
      <c r="J54" s="562"/>
      <c r="K54" s="120"/>
      <c r="L54" s="121"/>
      <c r="M54" s="121"/>
      <c r="N54" s="122"/>
      <c r="P54" s="586"/>
      <c r="Q54" s="587"/>
      <c r="R54" s="559" t="str">
        <f>AF6</f>
        <v>ペガサス</v>
      </c>
      <c r="S54" s="560"/>
      <c r="T54" s="560"/>
      <c r="U54" s="560"/>
      <c r="V54" s="560"/>
      <c r="W54" s="561"/>
      <c r="X54" s="562" t="s">
        <v>145</v>
      </c>
      <c r="Y54" s="562"/>
      <c r="Z54" s="120"/>
      <c r="AA54" s="121"/>
      <c r="AB54" s="121"/>
      <c r="AC54" s="122"/>
    </row>
    <row r="55" spans="1:29" ht="18.75" customHeight="1">
      <c r="A55" s="123"/>
      <c r="B55" s="123"/>
      <c r="C55" s="124"/>
      <c r="D55" s="124"/>
      <c r="E55" s="124"/>
      <c r="F55" s="124"/>
      <c r="G55" s="124"/>
      <c r="H55" s="124"/>
      <c r="I55" s="129"/>
      <c r="J55" s="129"/>
      <c r="K55" s="125"/>
      <c r="L55" s="125"/>
      <c r="M55" s="125"/>
      <c r="N55" s="125"/>
      <c r="P55" s="123"/>
      <c r="Q55" s="123"/>
      <c r="R55" s="124"/>
      <c r="S55" s="124"/>
      <c r="T55" s="124"/>
      <c r="U55" s="124"/>
      <c r="V55" s="124"/>
      <c r="W55" s="124"/>
      <c r="X55" s="129"/>
      <c r="Y55" s="129"/>
      <c r="Z55" s="125"/>
      <c r="AA55" s="125"/>
      <c r="AB55" s="125"/>
      <c r="AC55" s="125"/>
    </row>
    <row r="56" spans="1:29" ht="18.75" customHeight="1">
      <c r="A56" s="123"/>
      <c r="B56" s="123"/>
      <c r="C56" s="124"/>
      <c r="D56" s="124"/>
      <c r="E56" s="124"/>
      <c r="F56" s="124"/>
      <c r="G56" s="124"/>
      <c r="H56" s="124"/>
      <c r="I56" s="129"/>
      <c r="J56" s="129"/>
      <c r="K56" s="125"/>
      <c r="L56" s="125"/>
      <c r="M56" s="125"/>
      <c r="N56" s="125"/>
      <c r="P56" s="123"/>
      <c r="Q56" s="123"/>
      <c r="R56" s="124"/>
      <c r="S56" s="124"/>
      <c r="T56" s="124"/>
      <c r="U56" s="124"/>
      <c r="V56" s="124"/>
      <c r="W56" s="124"/>
      <c r="X56" s="129"/>
      <c r="Y56" s="129"/>
      <c r="Z56" s="125"/>
      <c r="AA56" s="125"/>
      <c r="AB56" s="125"/>
      <c r="AC56" s="125"/>
    </row>
    <row r="57" spans="1:29" ht="15.75" customHeight="1">
      <c r="A57" s="593" t="s">
        <v>133</v>
      </c>
      <c r="B57" s="593"/>
      <c r="C57" s="593"/>
      <c r="D57" s="593"/>
      <c r="E57" s="593"/>
      <c r="F57" s="593"/>
      <c r="G57" s="593"/>
      <c r="H57" s="594"/>
      <c r="I57" s="559" t="s">
        <v>134</v>
      </c>
      <c r="J57" s="561"/>
      <c r="K57" s="559" t="s">
        <v>135</v>
      </c>
      <c r="L57" s="561"/>
      <c r="M57" s="559" t="s">
        <v>136</v>
      </c>
      <c r="N57" s="561"/>
      <c r="P57" s="593" t="s">
        <v>133</v>
      </c>
      <c r="Q57" s="593"/>
      <c r="R57" s="593"/>
      <c r="S57" s="593"/>
      <c r="T57" s="593"/>
      <c r="U57" s="593"/>
      <c r="V57" s="593"/>
      <c r="W57" s="594"/>
      <c r="X57" s="559" t="s">
        <v>134</v>
      </c>
      <c r="Y57" s="561"/>
      <c r="Z57" s="559" t="s">
        <v>135</v>
      </c>
      <c r="AA57" s="561"/>
      <c r="AB57" s="559" t="s">
        <v>136</v>
      </c>
      <c r="AC57" s="561"/>
    </row>
    <row r="58" spans="1:29" ht="33" customHeight="1">
      <c r="A58" s="595"/>
      <c r="B58" s="595"/>
      <c r="C58" s="595"/>
      <c r="D58" s="595"/>
      <c r="E58" s="595"/>
      <c r="F58" s="595"/>
      <c r="G58" s="595"/>
      <c r="H58" s="596"/>
      <c r="I58" s="116"/>
      <c r="J58" s="117"/>
      <c r="K58" s="116"/>
      <c r="L58" s="117"/>
      <c r="M58" s="116"/>
      <c r="N58" s="117"/>
      <c r="P58" s="595"/>
      <c r="Q58" s="595"/>
      <c r="R58" s="595"/>
      <c r="S58" s="595"/>
      <c r="T58" s="595"/>
      <c r="U58" s="595"/>
      <c r="V58" s="595"/>
      <c r="W58" s="596"/>
      <c r="X58" s="116"/>
      <c r="Y58" s="117"/>
      <c r="Z58" s="116"/>
      <c r="AA58" s="117"/>
      <c r="AB58" s="116"/>
      <c r="AC58" s="117"/>
    </row>
    <row r="59" spans="1:29" s="119" customFormat="1" ht="24.75" customHeight="1">
      <c r="A59" s="559" t="s">
        <v>137</v>
      </c>
      <c r="B59" s="561"/>
      <c r="C59" s="590" t="str">
        <f>C3</f>
        <v>トリム Bグループ</v>
      </c>
      <c r="D59" s="591"/>
      <c r="E59" s="591"/>
      <c r="F59" s="591"/>
      <c r="G59" s="591"/>
      <c r="H59" s="592"/>
      <c r="I59" s="105">
        <f>I3</f>
        <v>3</v>
      </c>
      <c r="J59" s="104" t="s">
        <v>138</v>
      </c>
      <c r="K59" s="104"/>
      <c r="L59" s="104"/>
      <c r="M59" s="104" t="s">
        <v>139</v>
      </c>
      <c r="N59" s="118"/>
      <c r="P59" s="559" t="s">
        <v>137</v>
      </c>
      <c r="Q59" s="561"/>
      <c r="R59" s="590" t="str">
        <f>C3</f>
        <v>トリム Bグループ</v>
      </c>
      <c r="S59" s="591"/>
      <c r="T59" s="591"/>
      <c r="U59" s="591"/>
      <c r="V59" s="591"/>
      <c r="W59" s="592"/>
      <c r="X59" s="105">
        <f>I3</f>
        <v>3</v>
      </c>
      <c r="Y59" s="104" t="s">
        <v>138</v>
      </c>
      <c r="Z59" s="104"/>
      <c r="AA59" s="104"/>
      <c r="AB59" s="104" t="s">
        <v>139</v>
      </c>
      <c r="AC59" s="118"/>
    </row>
    <row r="60" spans="1:29" s="119" customFormat="1" ht="24.75" customHeight="1">
      <c r="A60" s="559" t="s">
        <v>18</v>
      </c>
      <c r="B60" s="561"/>
      <c r="C60" s="559"/>
      <c r="D60" s="560"/>
      <c r="E60" s="560"/>
      <c r="F60" s="560"/>
      <c r="G60" s="560"/>
      <c r="H60" s="561"/>
      <c r="I60" s="559"/>
      <c r="J60" s="560"/>
      <c r="K60" s="560"/>
      <c r="L60" s="560"/>
      <c r="M60" s="560"/>
      <c r="N60" s="561"/>
      <c r="P60" s="559" t="s">
        <v>18</v>
      </c>
      <c r="Q60" s="561"/>
      <c r="R60" s="559"/>
      <c r="S60" s="560"/>
      <c r="T60" s="560"/>
      <c r="U60" s="560"/>
      <c r="V60" s="560"/>
      <c r="W60" s="561"/>
      <c r="X60" s="559"/>
      <c r="Y60" s="560"/>
      <c r="Z60" s="560"/>
      <c r="AA60" s="560"/>
      <c r="AB60" s="560"/>
      <c r="AC60" s="561"/>
    </row>
    <row r="61" spans="1:29" s="119" customFormat="1" ht="24.75" customHeight="1">
      <c r="A61" s="567" t="s">
        <v>140</v>
      </c>
      <c r="B61" s="568"/>
      <c r="C61" s="577" t="s">
        <v>141</v>
      </c>
      <c r="D61" s="568"/>
      <c r="E61" s="588"/>
      <c r="F61" s="573"/>
      <c r="G61" s="573"/>
      <c r="H61" s="589" t="s">
        <v>41</v>
      </c>
      <c r="I61" s="589"/>
      <c r="J61" s="573"/>
      <c r="K61" s="573"/>
      <c r="L61" s="574"/>
      <c r="M61" s="577" t="s">
        <v>141</v>
      </c>
      <c r="N61" s="568"/>
      <c r="P61" s="567" t="s">
        <v>140</v>
      </c>
      <c r="Q61" s="568"/>
      <c r="R61" s="577" t="s">
        <v>141</v>
      </c>
      <c r="S61" s="568"/>
      <c r="T61" s="588"/>
      <c r="U61" s="573"/>
      <c r="V61" s="573"/>
      <c r="W61" s="589" t="s">
        <v>41</v>
      </c>
      <c r="X61" s="589"/>
      <c r="Y61" s="573"/>
      <c r="Z61" s="573"/>
      <c r="AA61" s="574"/>
      <c r="AB61" s="577" t="s">
        <v>141</v>
      </c>
      <c r="AC61" s="568"/>
    </row>
    <row r="62" spans="1:29" s="119" customFormat="1" ht="24.75" customHeight="1">
      <c r="A62" s="569"/>
      <c r="B62" s="570"/>
      <c r="C62" s="578"/>
      <c r="D62" s="570"/>
      <c r="E62" s="580"/>
      <c r="F62" s="581"/>
      <c r="G62" s="581"/>
      <c r="H62" s="582" t="s">
        <v>41</v>
      </c>
      <c r="I62" s="582"/>
      <c r="J62" s="581"/>
      <c r="K62" s="581"/>
      <c r="L62" s="583"/>
      <c r="M62" s="578"/>
      <c r="N62" s="570"/>
      <c r="P62" s="569"/>
      <c r="Q62" s="570"/>
      <c r="R62" s="578"/>
      <c r="S62" s="570"/>
      <c r="T62" s="580"/>
      <c r="U62" s="581"/>
      <c r="V62" s="581"/>
      <c r="W62" s="582" t="s">
        <v>41</v>
      </c>
      <c r="X62" s="582"/>
      <c r="Y62" s="581"/>
      <c r="Z62" s="581"/>
      <c r="AA62" s="583"/>
      <c r="AB62" s="578"/>
      <c r="AC62" s="570"/>
    </row>
    <row r="63" spans="1:29" s="119" customFormat="1" ht="24.75" customHeight="1">
      <c r="A63" s="571"/>
      <c r="B63" s="572"/>
      <c r="C63" s="579"/>
      <c r="D63" s="572"/>
      <c r="E63" s="563"/>
      <c r="F63" s="564"/>
      <c r="G63" s="564"/>
      <c r="H63" s="565" t="s">
        <v>41</v>
      </c>
      <c r="I63" s="565"/>
      <c r="J63" s="564"/>
      <c r="K63" s="564"/>
      <c r="L63" s="566"/>
      <c r="M63" s="579"/>
      <c r="N63" s="572"/>
      <c r="P63" s="571"/>
      <c r="Q63" s="572"/>
      <c r="R63" s="579"/>
      <c r="S63" s="572"/>
      <c r="T63" s="563"/>
      <c r="U63" s="564"/>
      <c r="V63" s="564"/>
      <c r="W63" s="565" t="s">
        <v>41</v>
      </c>
      <c r="X63" s="565"/>
      <c r="Y63" s="564"/>
      <c r="Z63" s="564"/>
      <c r="AA63" s="566"/>
      <c r="AB63" s="579"/>
      <c r="AC63" s="572"/>
    </row>
    <row r="64" spans="1:29" s="119" customFormat="1" ht="24.75" customHeight="1">
      <c r="A64" s="575" t="s">
        <v>142</v>
      </c>
      <c r="B64" s="576"/>
      <c r="C64" s="559"/>
      <c r="D64" s="560"/>
      <c r="E64" s="560"/>
      <c r="F64" s="560"/>
      <c r="G64" s="560"/>
      <c r="H64" s="561"/>
      <c r="I64" s="559"/>
      <c r="J64" s="560"/>
      <c r="K64" s="560"/>
      <c r="L64" s="560"/>
      <c r="M64" s="560"/>
      <c r="N64" s="561"/>
      <c r="P64" s="575" t="s">
        <v>142</v>
      </c>
      <c r="Q64" s="576"/>
      <c r="R64" s="559"/>
      <c r="S64" s="560"/>
      <c r="T64" s="560"/>
      <c r="U64" s="560"/>
      <c r="V64" s="560"/>
      <c r="W64" s="561"/>
      <c r="X64" s="559"/>
      <c r="Y64" s="560"/>
      <c r="Z64" s="560"/>
      <c r="AA64" s="560"/>
      <c r="AB64" s="560"/>
      <c r="AC64" s="561"/>
    </row>
    <row r="65" spans="1:29" s="119" customFormat="1" ht="24.75" customHeight="1">
      <c r="A65" s="584" t="s">
        <v>143</v>
      </c>
      <c r="B65" s="585"/>
      <c r="C65" s="559"/>
      <c r="D65" s="560"/>
      <c r="E65" s="560"/>
      <c r="F65" s="560"/>
      <c r="G65" s="560"/>
      <c r="H65" s="561"/>
      <c r="I65" s="562" t="s">
        <v>144</v>
      </c>
      <c r="J65" s="562"/>
      <c r="K65" s="120"/>
      <c r="L65" s="121"/>
      <c r="M65" s="121"/>
      <c r="N65" s="122"/>
      <c r="P65" s="584" t="s">
        <v>143</v>
      </c>
      <c r="Q65" s="585"/>
      <c r="R65" s="559"/>
      <c r="S65" s="560"/>
      <c r="T65" s="560"/>
      <c r="U65" s="560"/>
      <c r="V65" s="560"/>
      <c r="W65" s="561"/>
      <c r="X65" s="562" t="s">
        <v>144</v>
      </c>
      <c r="Y65" s="562"/>
      <c r="Z65" s="120"/>
      <c r="AA65" s="121"/>
      <c r="AB65" s="121"/>
      <c r="AC65" s="122"/>
    </row>
    <row r="66" spans="1:29" s="119" customFormat="1" ht="24.75" customHeight="1">
      <c r="A66" s="586"/>
      <c r="B66" s="587"/>
      <c r="C66" s="559"/>
      <c r="D66" s="560"/>
      <c r="E66" s="560"/>
      <c r="F66" s="560"/>
      <c r="G66" s="560"/>
      <c r="H66" s="561"/>
      <c r="I66" s="562" t="s">
        <v>145</v>
      </c>
      <c r="J66" s="562"/>
      <c r="K66" s="120"/>
      <c r="L66" s="121"/>
      <c r="M66" s="121"/>
      <c r="N66" s="122"/>
      <c r="P66" s="586"/>
      <c r="Q66" s="587"/>
      <c r="R66" s="559"/>
      <c r="S66" s="560"/>
      <c r="T66" s="560"/>
      <c r="U66" s="560"/>
      <c r="V66" s="560"/>
      <c r="W66" s="561"/>
      <c r="X66" s="562" t="s">
        <v>145</v>
      </c>
      <c r="Y66" s="562"/>
      <c r="Z66" s="120"/>
      <c r="AA66" s="121"/>
      <c r="AB66" s="121"/>
      <c r="AC66" s="122"/>
    </row>
  </sheetData>
  <sheetProtection/>
  <mergeCells count="348"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A4:B4"/>
    <mergeCell ref="C4:H4"/>
    <mergeCell ref="I4:N4"/>
    <mergeCell ref="P4:Q4"/>
    <mergeCell ref="P1:W2"/>
    <mergeCell ref="R4:W4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P5:Q7"/>
    <mergeCell ref="R5:S7"/>
    <mergeCell ref="T5:V5"/>
    <mergeCell ref="W5:X5"/>
    <mergeCell ref="Y5:AA5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P38:Q38"/>
    <mergeCell ref="R38:W38"/>
    <mergeCell ref="X38:AC38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X44:Y44"/>
    <mergeCell ref="A45:H46"/>
    <mergeCell ref="I45:J45"/>
    <mergeCell ref="K45:L45"/>
    <mergeCell ref="M45:N45"/>
    <mergeCell ref="P45:W46"/>
    <mergeCell ref="X45:Y45"/>
    <mergeCell ref="Z45:AA45"/>
    <mergeCell ref="AB45:AC45"/>
    <mergeCell ref="A47:B47"/>
    <mergeCell ref="C47:H47"/>
    <mergeCell ref="P47:Q47"/>
    <mergeCell ref="R47:W47"/>
    <mergeCell ref="A48:B48"/>
    <mergeCell ref="C48:H48"/>
    <mergeCell ref="I48:N48"/>
    <mergeCell ref="P48:Q48"/>
    <mergeCell ref="R48:W48"/>
    <mergeCell ref="X48:AC48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X54:Y54"/>
    <mergeCell ref="A57:H58"/>
    <mergeCell ref="I57:J57"/>
    <mergeCell ref="K57:L57"/>
    <mergeCell ref="M57:N57"/>
    <mergeCell ref="P57:W58"/>
    <mergeCell ref="X57:Y57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J62:L62"/>
    <mergeCell ref="E63:G63"/>
    <mergeCell ref="R61:S63"/>
    <mergeCell ref="T61:V61"/>
    <mergeCell ref="W61:X61"/>
    <mergeCell ref="M61:N63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A64:B64"/>
    <mergeCell ref="C64:H64"/>
    <mergeCell ref="I64:N64"/>
    <mergeCell ref="P64:Q64"/>
    <mergeCell ref="R64:W64"/>
    <mergeCell ref="X65:Y65"/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7" r:id="rId1"/>
  <rowBreaks count="1" manualBreakCount="1">
    <brk id="22" max="2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1">
      <selection activeCell="C4" sqref="C4:H4"/>
    </sheetView>
  </sheetViews>
  <sheetFormatPr defaultColWidth="5" defaultRowHeight="14.25"/>
  <cols>
    <col min="1" max="31" width="5" style="108" customWidth="1"/>
    <col min="32" max="32" width="24.796875" style="108" customWidth="1"/>
    <col min="33" max="16384" width="5" style="108" customWidth="1"/>
  </cols>
  <sheetData>
    <row r="1" spans="1:29" ht="15.75" customHeight="1">
      <c r="A1" s="593" t="s">
        <v>133</v>
      </c>
      <c r="B1" s="593"/>
      <c r="C1" s="593"/>
      <c r="D1" s="593"/>
      <c r="E1" s="593"/>
      <c r="F1" s="593"/>
      <c r="G1" s="593"/>
      <c r="H1" s="594"/>
      <c r="I1" s="559" t="s">
        <v>134</v>
      </c>
      <c r="J1" s="561"/>
      <c r="K1" s="559" t="s">
        <v>135</v>
      </c>
      <c r="L1" s="561"/>
      <c r="M1" s="559" t="s">
        <v>136</v>
      </c>
      <c r="N1" s="561"/>
      <c r="P1" s="593" t="s">
        <v>133</v>
      </c>
      <c r="Q1" s="593"/>
      <c r="R1" s="593"/>
      <c r="S1" s="593"/>
      <c r="T1" s="593"/>
      <c r="U1" s="593"/>
      <c r="V1" s="593"/>
      <c r="W1" s="594"/>
      <c r="X1" s="559" t="s">
        <v>134</v>
      </c>
      <c r="Y1" s="561"/>
      <c r="Z1" s="559" t="s">
        <v>135</v>
      </c>
      <c r="AA1" s="561"/>
      <c r="AB1" s="559" t="s">
        <v>136</v>
      </c>
      <c r="AC1" s="561"/>
    </row>
    <row r="2" spans="1:29" ht="33" customHeight="1">
      <c r="A2" s="595"/>
      <c r="B2" s="595"/>
      <c r="C2" s="595"/>
      <c r="D2" s="595"/>
      <c r="E2" s="595"/>
      <c r="F2" s="595"/>
      <c r="G2" s="595"/>
      <c r="H2" s="596"/>
      <c r="I2" s="116"/>
      <c r="J2" s="117"/>
      <c r="K2" s="116"/>
      <c r="L2" s="117"/>
      <c r="M2" s="116"/>
      <c r="N2" s="117"/>
      <c r="P2" s="595"/>
      <c r="Q2" s="595"/>
      <c r="R2" s="595"/>
      <c r="S2" s="595"/>
      <c r="T2" s="595"/>
      <c r="U2" s="595"/>
      <c r="V2" s="595"/>
      <c r="W2" s="596"/>
      <c r="X2" s="116"/>
      <c r="Y2" s="117"/>
      <c r="Z2" s="116"/>
      <c r="AA2" s="117"/>
      <c r="AB2" s="116"/>
      <c r="AC2" s="117"/>
    </row>
    <row r="3" spans="1:32" s="119" customFormat="1" ht="25.5" customHeight="1">
      <c r="A3" s="559" t="s">
        <v>137</v>
      </c>
      <c r="B3" s="561"/>
      <c r="C3" s="590" t="s">
        <v>274</v>
      </c>
      <c r="D3" s="591"/>
      <c r="E3" s="591"/>
      <c r="F3" s="591"/>
      <c r="G3" s="591"/>
      <c r="H3" s="592"/>
      <c r="I3" s="105">
        <v>5</v>
      </c>
      <c r="J3" s="104" t="s">
        <v>138</v>
      </c>
      <c r="K3" s="104"/>
      <c r="L3" s="104">
        <v>1</v>
      </c>
      <c r="M3" s="104" t="s">
        <v>139</v>
      </c>
      <c r="N3" s="118"/>
      <c r="P3" s="559" t="s">
        <v>137</v>
      </c>
      <c r="Q3" s="561"/>
      <c r="R3" s="590" t="str">
        <f>C3</f>
        <v>トリム Cグループ</v>
      </c>
      <c r="S3" s="591"/>
      <c r="T3" s="591"/>
      <c r="U3" s="591"/>
      <c r="V3" s="591"/>
      <c r="W3" s="592"/>
      <c r="X3" s="105">
        <f>I3</f>
        <v>5</v>
      </c>
      <c r="Y3" s="104" t="s">
        <v>138</v>
      </c>
      <c r="Z3" s="104"/>
      <c r="AA3" s="104">
        <f>L3+1</f>
        <v>2</v>
      </c>
      <c r="AB3" s="104" t="s">
        <v>139</v>
      </c>
      <c r="AC3" s="118"/>
      <c r="AF3" s="223" t="s">
        <v>230</v>
      </c>
    </row>
    <row r="4" spans="1:32" s="119" customFormat="1" ht="25.5" customHeight="1">
      <c r="A4" s="559" t="s">
        <v>18</v>
      </c>
      <c r="B4" s="561"/>
      <c r="C4" s="559" t="str">
        <f>AF3</f>
        <v>パワーストーン・アクア</v>
      </c>
      <c r="D4" s="560"/>
      <c r="E4" s="560"/>
      <c r="F4" s="560"/>
      <c r="G4" s="560"/>
      <c r="H4" s="561"/>
      <c r="I4" s="559" t="str">
        <f>AF4</f>
        <v>CHARIOT</v>
      </c>
      <c r="J4" s="560"/>
      <c r="K4" s="560"/>
      <c r="L4" s="560"/>
      <c r="M4" s="560"/>
      <c r="N4" s="561"/>
      <c r="P4" s="559" t="s">
        <v>18</v>
      </c>
      <c r="Q4" s="561"/>
      <c r="R4" s="559" t="str">
        <f>AF5</f>
        <v>マジスティックＳ</v>
      </c>
      <c r="S4" s="560"/>
      <c r="T4" s="560"/>
      <c r="U4" s="560"/>
      <c r="V4" s="560"/>
      <c r="W4" s="561"/>
      <c r="X4" s="559" t="str">
        <f>AF6</f>
        <v>AZUL</v>
      </c>
      <c r="Y4" s="560"/>
      <c r="Z4" s="560"/>
      <c r="AA4" s="560"/>
      <c r="AB4" s="560"/>
      <c r="AC4" s="561"/>
      <c r="AF4" s="223" t="s">
        <v>231</v>
      </c>
    </row>
    <row r="5" spans="1:32" s="119" customFormat="1" ht="25.5" customHeight="1">
      <c r="A5" s="567" t="s">
        <v>140</v>
      </c>
      <c r="B5" s="568"/>
      <c r="C5" s="577" t="s">
        <v>141</v>
      </c>
      <c r="D5" s="568"/>
      <c r="E5" s="588"/>
      <c r="F5" s="573"/>
      <c r="G5" s="573"/>
      <c r="H5" s="589" t="s">
        <v>41</v>
      </c>
      <c r="I5" s="589"/>
      <c r="J5" s="573"/>
      <c r="K5" s="573"/>
      <c r="L5" s="574"/>
      <c r="M5" s="577" t="s">
        <v>141</v>
      </c>
      <c r="N5" s="568"/>
      <c r="P5" s="567" t="s">
        <v>140</v>
      </c>
      <c r="Q5" s="568"/>
      <c r="R5" s="577" t="s">
        <v>141</v>
      </c>
      <c r="S5" s="568"/>
      <c r="T5" s="588"/>
      <c r="U5" s="573"/>
      <c r="V5" s="573"/>
      <c r="W5" s="589" t="s">
        <v>41</v>
      </c>
      <c r="X5" s="589"/>
      <c r="Y5" s="573"/>
      <c r="Z5" s="573"/>
      <c r="AA5" s="574"/>
      <c r="AB5" s="577" t="s">
        <v>141</v>
      </c>
      <c r="AC5" s="568"/>
      <c r="AF5" s="223" t="s">
        <v>232</v>
      </c>
    </row>
    <row r="6" spans="1:32" s="119" customFormat="1" ht="25.5" customHeight="1">
      <c r="A6" s="569"/>
      <c r="B6" s="570"/>
      <c r="C6" s="578"/>
      <c r="D6" s="570"/>
      <c r="E6" s="580"/>
      <c r="F6" s="581"/>
      <c r="G6" s="581"/>
      <c r="H6" s="582" t="s">
        <v>41</v>
      </c>
      <c r="I6" s="582"/>
      <c r="J6" s="581"/>
      <c r="K6" s="581"/>
      <c r="L6" s="583"/>
      <c r="M6" s="578"/>
      <c r="N6" s="570"/>
      <c r="P6" s="569"/>
      <c r="Q6" s="570"/>
      <c r="R6" s="578"/>
      <c r="S6" s="570"/>
      <c r="T6" s="580"/>
      <c r="U6" s="581"/>
      <c r="V6" s="581"/>
      <c r="W6" s="582" t="s">
        <v>41</v>
      </c>
      <c r="X6" s="582"/>
      <c r="Y6" s="581"/>
      <c r="Z6" s="581"/>
      <c r="AA6" s="583"/>
      <c r="AB6" s="578"/>
      <c r="AC6" s="570"/>
      <c r="AF6" s="223" t="s">
        <v>233</v>
      </c>
    </row>
    <row r="7" spans="1:32" s="119" customFormat="1" ht="25.5" customHeight="1">
      <c r="A7" s="571"/>
      <c r="B7" s="572"/>
      <c r="C7" s="579"/>
      <c r="D7" s="572"/>
      <c r="E7" s="563"/>
      <c r="F7" s="564"/>
      <c r="G7" s="564"/>
      <c r="H7" s="565" t="s">
        <v>41</v>
      </c>
      <c r="I7" s="565"/>
      <c r="J7" s="564"/>
      <c r="K7" s="564"/>
      <c r="L7" s="566"/>
      <c r="M7" s="579"/>
      <c r="N7" s="572"/>
      <c r="P7" s="571"/>
      <c r="Q7" s="572"/>
      <c r="R7" s="579"/>
      <c r="S7" s="572"/>
      <c r="T7" s="563"/>
      <c r="U7" s="564"/>
      <c r="V7" s="564"/>
      <c r="W7" s="565" t="s">
        <v>41</v>
      </c>
      <c r="X7" s="565"/>
      <c r="Y7" s="564"/>
      <c r="Z7" s="564"/>
      <c r="AA7" s="566"/>
      <c r="AB7" s="579"/>
      <c r="AC7" s="572"/>
      <c r="AF7" s="223" t="s">
        <v>234</v>
      </c>
    </row>
    <row r="8" spans="1:29" s="119" customFormat="1" ht="25.5" customHeight="1">
      <c r="A8" s="575" t="s">
        <v>142</v>
      </c>
      <c r="B8" s="576"/>
      <c r="C8" s="559"/>
      <c r="D8" s="560"/>
      <c r="E8" s="560"/>
      <c r="F8" s="560"/>
      <c r="G8" s="560"/>
      <c r="H8" s="561"/>
      <c r="I8" s="559"/>
      <c r="J8" s="560"/>
      <c r="K8" s="560"/>
      <c r="L8" s="560"/>
      <c r="M8" s="560"/>
      <c r="N8" s="561"/>
      <c r="P8" s="575" t="s">
        <v>142</v>
      </c>
      <c r="Q8" s="576"/>
      <c r="R8" s="559"/>
      <c r="S8" s="560"/>
      <c r="T8" s="560"/>
      <c r="U8" s="560"/>
      <c r="V8" s="560"/>
      <c r="W8" s="561"/>
      <c r="X8" s="559"/>
      <c r="Y8" s="560"/>
      <c r="Z8" s="560"/>
      <c r="AA8" s="560"/>
      <c r="AB8" s="560"/>
      <c r="AC8" s="561"/>
    </row>
    <row r="9" spans="1:29" s="119" customFormat="1" ht="25.5" customHeight="1">
      <c r="A9" s="584" t="s">
        <v>143</v>
      </c>
      <c r="B9" s="585"/>
      <c r="C9" s="559" t="str">
        <f>AF5</f>
        <v>マジスティックＳ</v>
      </c>
      <c r="D9" s="560"/>
      <c r="E9" s="560"/>
      <c r="F9" s="560"/>
      <c r="G9" s="560"/>
      <c r="H9" s="561"/>
      <c r="I9" s="562" t="s">
        <v>144</v>
      </c>
      <c r="J9" s="562"/>
      <c r="K9" s="120"/>
      <c r="L9" s="121"/>
      <c r="M9" s="121"/>
      <c r="N9" s="122"/>
      <c r="P9" s="584" t="s">
        <v>143</v>
      </c>
      <c r="Q9" s="585"/>
      <c r="R9" s="559" t="str">
        <f>AF3</f>
        <v>パワーストーン・アクア</v>
      </c>
      <c r="S9" s="560"/>
      <c r="T9" s="560"/>
      <c r="U9" s="560"/>
      <c r="V9" s="560"/>
      <c r="W9" s="561"/>
      <c r="X9" s="562" t="s">
        <v>144</v>
      </c>
      <c r="Y9" s="562"/>
      <c r="Z9" s="120"/>
      <c r="AA9" s="121"/>
      <c r="AB9" s="121"/>
      <c r="AC9" s="122"/>
    </row>
    <row r="10" spans="1:29" s="119" customFormat="1" ht="25.5" customHeight="1">
      <c r="A10" s="586"/>
      <c r="B10" s="587"/>
      <c r="C10" s="559" t="str">
        <f>AF6</f>
        <v>AZUL</v>
      </c>
      <c r="D10" s="560"/>
      <c r="E10" s="560"/>
      <c r="F10" s="560"/>
      <c r="G10" s="560"/>
      <c r="H10" s="561"/>
      <c r="I10" s="562" t="s">
        <v>145</v>
      </c>
      <c r="J10" s="562"/>
      <c r="K10" s="120"/>
      <c r="L10" s="121"/>
      <c r="M10" s="121"/>
      <c r="N10" s="122"/>
      <c r="P10" s="586"/>
      <c r="Q10" s="587"/>
      <c r="R10" s="559" t="str">
        <f>AF4</f>
        <v>CHARIOT</v>
      </c>
      <c r="S10" s="560"/>
      <c r="T10" s="560"/>
      <c r="U10" s="560"/>
      <c r="V10" s="560"/>
      <c r="W10" s="561"/>
      <c r="X10" s="562" t="s">
        <v>145</v>
      </c>
      <c r="Y10" s="562"/>
      <c r="Z10" s="120"/>
      <c r="AA10" s="121"/>
      <c r="AB10" s="121"/>
      <c r="AC10" s="122"/>
    </row>
    <row r="11" spans="1:29" ht="18.75" customHeight="1">
      <c r="A11" s="123"/>
      <c r="B11" s="123"/>
      <c r="C11" s="124"/>
      <c r="D11" s="124"/>
      <c r="E11" s="124"/>
      <c r="F11" s="124"/>
      <c r="G11" s="124"/>
      <c r="H11" s="124"/>
      <c r="I11" s="137"/>
      <c r="J11" s="137"/>
      <c r="K11" s="125"/>
      <c r="L11" s="125"/>
      <c r="M11" s="125"/>
      <c r="N11" s="125"/>
      <c r="P11" s="123"/>
      <c r="Q11" s="123"/>
      <c r="R11" s="124"/>
      <c r="S11" s="124"/>
      <c r="T11" s="124"/>
      <c r="U11" s="124"/>
      <c r="V11" s="124"/>
      <c r="W11" s="124"/>
      <c r="X11" s="137"/>
      <c r="Y11" s="137"/>
      <c r="Z11" s="125"/>
      <c r="AA11" s="125"/>
      <c r="AB11" s="125"/>
      <c r="AC11" s="125"/>
    </row>
    <row r="12" spans="1:29" ht="18.75" customHeight="1">
      <c r="A12" s="123"/>
      <c r="B12" s="123"/>
      <c r="C12" s="124"/>
      <c r="D12" s="124"/>
      <c r="E12" s="124"/>
      <c r="F12" s="124"/>
      <c r="G12" s="124"/>
      <c r="H12" s="124"/>
      <c r="I12" s="137"/>
      <c r="J12" s="137"/>
      <c r="K12" s="125"/>
      <c r="L12" s="125"/>
      <c r="M12" s="125"/>
      <c r="N12" s="125"/>
      <c r="P12" s="123"/>
      <c r="Q12" s="123"/>
      <c r="R12" s="124"/>
      <c r="S12" s="124"/>
      <c r="T12" s="124"/>
      <c r="U12" s="124"/>
      <c r="V12" s="124"/>
      <c r="W12" s="124"/>
      <c r="X12" s="137"/>
      <c r="Y12" s="137"/>
      <c r="Z12" s="125"/>
      <c r="AA12" s="125"/>
      <c r="AB12" s="125"/>
      <c r="AC12" s="125"/>
    </row>
    <row r="13" spans="1:29" ht="15.75" customHeight="1">
      <c r="A13" s="593" t="s">
        <v>133</v>
      </c>
      <c r="B13" s="593"/>
      <c r="C13" s="593"/>
      <c r="D13" s="593"/>
      <c r="E13" s="593"/>
      <c r="F13" s="593"/>
      <c r="G13" s="593"/>
      <c r="H13" s="594"/>
      <c r="I13" s="559" t="s">
        <v>134</v>
      </c>
      <c r="J13" s="561"/>
      <c r="K13" s="559" t="s">
        <v>135</v>
      </c>
      <c r="L13" s="561"/>
      <c r="M13" s="559" t="s">
        <v>136</v>
      </c>
      <c r="N13" s="561"/>
      <c r="P13" s="593" t="s">
        <v>133</v>
      </c>
      <c r="Q13" s="593"/>
      <c r="R13" s="593"/>
      <c r="S13" s="593"/>
      <c r="T13" s="593"/>
      <c r="U13" s="593"/>
      <c r="V13" s="593"/>
      <c r="W13" s="594"/>
      <c r="X13" s="559" t="s">
        <v>134</v>
      </c>
      <c r="Y13" s="561"/>
      <c r="Z13" s="559" t="s">
        <v>135</v>
      </c>
      <c r="AA13" s="561"/>
      <c r="AB13" s="559" t="s">
        <v>136</v>
      </c>
      <c r="AC13" s="561"/>
    </row>
    <row r="14" spans="1:29" ht="33" customHeight="1">
      <c r="A14" s="595"/>
      <c r="B14" s="595"/>
      <c r="C14" s="595"/>
      <c r="D14" s="595"/>
      <c r="E14" s="595"/>
      <c r="F14" s="595"/>
      <c r="G14" s="595"/>
      <c r="H14" s="596"/>
      <c r="I14" s="116"/>
      <c r="J14" s="117"/>
      <c r="K14" s="116"/>
      <c r="L14" s="117"/>
      <c r="M14" s="116"/>
      <c r="N14" s="117"/>
      <c r="P14" s="595"/>
      <c r="Q14" s="595"/>
      <c r="R14" s="595"/>
      <c r="S14" s="595"/>
      <c r="T14" s="595"/>
      <c r="U14" s="595"/>
      <c r="V14" s="595"/>
      <c r="W14" s="596"/>
      <c r="X14" s="116"/>
      <c r="Y14" s="117"/>
      <c r="Z14" s="116"/>
      <c r="AA14" s="117"/>
      <c r="AB14" s="116"/>
      <c r="AC14" s="117"/>
    </row>
    <row r="15" spans="1:29" s="119" customFormat="1" ht="24.75" customHeight="1">
      <c r="A15" s="559" t="s">
        <v>137</v>
      </c>
      <c r="B15" s="561"/>
      <c r="C15" s="590" t="str">
        <f>C3</f>
        <v>トリム Cグループ</v>
      </c>
      <c r="D15" s="591"/>
      <c r="E15" s="591"/>
      <c r="F15" s="591"/>
      <c r="G15" s="591"/>
      <c r="H15" s="592"/>
      <c r="I15" s="105">
        <f>I3</f>
        <v>5</v>
      </c>
      <c r="J15" s="104" t="s">
        <v>138</v>
      </c>
      <c r="K15" s="104"/>
      <c r="L15" s="104">
        <f>AA3+1</f>
        <v>3</v>
      </c>
      <c r="M15" s="104" t="s">
        <v>139</v>
      </c>
      <c r="N15" s="118"/>
      <c r="P15" s="559" t="s">
        <v>137</v>
      </c>
      <c r="Q15" s="561"/>
      <c r="R15" s="590" t="str">
        <f>C3</f>
        <v>トリム Cグループ</v>
      </c>
      <c r="S15" s="591"/>
      <c r="T15" s="591"/>
      <c r="U15" s="591"/>
      <c r="V15" s="591"/>
      <c r="W15" s="592"/>
      <c r="X15" s="105">
        <f>I3</f>
        <v>5</v>
      </c>
      <c r="Y15" s="104" t="s">
        <v>138</v>
      </c>
      <c r="Z15" s="104"/>
      <c r="AA15" s="104">
        <f>L15+1</f>
        <v>4</v>
      </c>
      <c r="AB15" s="104" t="s">
        <v>139</v>
      </c>
      <c r="AC15" s="118"/>
    </row>
    <row r="16" spans="1:29" s="119" customFormat="1" ht="24.75" customHeight="1">
      <c r="A16" s="559" t="s">
        <v>18</v>
      </c>
      <c r="B16" s="561"/>
      <c r="C16" s="559" t="str">
        <f>AF3</f>
        <v>パワーストーン・アクア</v>
      </c>
      <c r="D16" s="560"/>
      <c r="E16" s="560"/>
      <c r="F16" s="560"/>
      <c r="G16" s="560"/>
      <c r="H16" s="561"/>
      <c r="I16" s="559" t="str">
        <f>AF7</f>
        <v>グッピー</v>
      </c>
      <c r="J16" s="560"/>
      <c r="K16" s="560"/>
      <c r="L16" s="560"/>
      <c r="M16" s="560"/>
      <c r="N16" s="561"/>
      <c r="P16" s="559" t="s">
        <v>18</v>
      </c>
      <c r="Q16" s="561"/>
      <c r="R16" s="559" t="str">
        <f>AF4</f>
        <v>CHARIOT</v>
      </c>
      <c r="S16" s="560"/>
      <c r="T16" s="560"/>
      <c r="U16" s="560"/>
      <c r="V16" s="560"/>
      <c r="W16" s="561"/>
      <c r="X16" s="559" t="str">
        <f>AF5</f>
        <v>マジスティックＳ</v>
      </c>
      <c r="Y16" s="560"/>
      <c r="Z16" s="560"/>
      <c r="AA16" s="560"/>
      <c r="AB16" s="560"/>
      <c r="AC16" s="561"/>
    </row>
    <row r="17" spans="1:29" s="119" customFormat="1" ht="24.75" customHeight="1">
      <c r="A17" s="567" t="s">
        <v>140</v>
      </c>
      <c r="B17" s="568"/>
      <c r="C17" s="577" t="s">
        <v>141</v>
      </c>
      <c r="D17" s="568"/>
      <c r="E17" s="588"/>
      <c r="F17" s="573"/>
      <c r="G17" s="573"/>
      <c r="H17" s="589" t="s">
        <v>41</v>
      </c>
      <c r="I17" s="589"/>
      <c r="J17" s="573"/>
      <c r="K17" s="573"/>
      <c r="L17" s="574"/>
      <c r="M17" s="577" t="s">
        <v>141</v>
      </c>
      <c r="N17" s="568"/>
      <c r="P17" s="567" t="s">
        <v>140</v>
      </c>
      <c r="Q17" s="568"/>
      <c r="R17" s="577" t="s">
        <v>141</v>
      </c>
      <c r="S17" s="568"/>
      <c r="T17" s="588"/>
      <c r="U17" s="573"/>
      <c r="V17" s="573"/>
      <c r="W17" s="589" t="s">
        <v>41</v>
      </c>
      <c r="X17" s="589"/>
      <c r="Y17" s="573"/>
      <c r="Z17" s="573"/>
      <c r="AA17" s="574"/>
      <c r="AB17" s="577" t="s">
        <v>141</v>
      </c>
      <c r="AC17" s="568"/>
    </row>
    <row r="18" spans="1:29" s="119" customFormat="1" ht="24.75" customHeight="1">
      <c r="A18" s="569"/>
      <c r="B18" s="570"/>
      <c r="C18" s="578"/>
      <c r="D18" s="570"/>
      <c r="E18" s="580"/>
      <c r="F18" s="581"/>
      <c r="G18" s="581"/>
      <c r="H18" s="582" t="s">
        <v>41</v>
      </c>
      <c r="I18" s="582"/>
      <c r="J18" s="581"/>
      <c r="K18" s="581"/>
      <c r="L18" s="583"/>
      <c r="M18" s="578"/>
      <c r="N18" s="570"/>
      <c r="P18" s="569"/>
      <c r="Q18" s="570"/>
      <c r="R18" s="578"/>
      <c r="S18" s="570"/>
      <c r="T18" s="580"/>
      <c r="U18" s="581"/>
      <c r="V18" s="581"/>
      <c r="W18" s="582" t="s">
        <v>41</v>
      </c>
      <c r="X18" s="582"/>
      <c r="Y18" s="581"/>
      <c r="Z18" s="581"/>
      <c r="AA18" s="583"/>
      <c r="AB18" s="578"/>
      <c r="AC18" s="570"/>
    </row>
    <row r="19" spans="1:29" s="119" customFormat="1" ht="24.75" customHeight="1">
      <c r="A19" s="571"/>
      <c r="B19" s="572"/>
      <c r="C19" s="579"/>
      <c r="D19" s="572"/>
      <c r="E19" s="563"/>
      <c r="F19" s="564"/>
      <c r="G19" s="564"/>
      <c r="H19" s="565" t="s">
        <v>41</v>
      </c>
      <c r="I19" s="565"/>
      <c r="J19" s="564"/>
      <c r="K19" s="564"/>
      <c r="L19" s="566"/>
      <c r="M19" s="579"/>
      <c r="N19" s="572"/>
      <c r="P19" s="571"/>
      <c r="Q19" s="572"/>
      <c r="R19" s="579"/>
      <c r="S19" s="572"/>
      <c r="T19" s="563"/>
      <c r="U19" s="564"/>
      <c r="V19" s="564"/>
      <c r="W19" s="565" t="s">
        <v>41</v>
      </c>
      <c r="X19" s="565"/>
      <c r="Y19" s="564"/>
      <c r="Z19" s="564"/>
      <c r="AA19" s="566"/>
      <c r="AB19" s="579"/>
      <c r="AC19" s="572"/>
    </row>
    <row r="20" spans="1:29" s="119" customFormat="1" ht="24.75" customHeight="1">
      <c r="A20" s="575" t="s">
        <v>142</v>
      </c>
      <c r="B20" s="576"/>
      <c r="C20" s="559"/>
      <c r="D20" s="560"/>
      <c r="E20" s="560"/>
      <c r="F20" s="560"/>
      <c r="G20" s="560"/>
      <c r="H20" s="561"/>
      <c r="I20" s="559"/>
      <c r="J20" s="560"/>
      <c r="K20" s="560"/>
      <c r="L20" s="560"/>
      <c r="M20" s="560"/>
      <c r="N20" s="561"/>
      <c r="P20" s="575" t="s">
        <v>142</v>
      </c>
      <c r="Q20" s="576"/>
      <c r="R20" s="559"/>
      <c r="S20" s="560"/>
      <c r="T20" s="560"/>
      <c r="U20" s="560"/>
      <c r="V20" s="560"/>
      <c r="W20" s="561"/>
      <c r="X20" s="559"/>
      <c r="Y20" s="560"/>
      <c r="Z20" s="560"/>
      <c r="AA20" s="560"/>
      <c r="AB20" s="560"/>
      <c r="AC20" s="561"/>
    </row>
    <row r="21" spans="1:29" s="119" customFormat="1" ht="24.75" customHeight="1">
      <c r="A21" s="584" t="s">
        <v>143</v>
      </c>
      <c r="B21" s="585"/>
      <c r="C21" s="559" t="str">
        <f>AF4</f>
        <v>CHARIOT</v>
      </c>
      <c r="D21" s="560"/>
      <c r="E21" s="560"/>
      <c r="F21" s="560"/>
      <c r="G21" s="560"/>
      <c r="H21" s="561"/>
      <c r="I21" s="562" t="s">
        <v>144</v>
      </c>
      <c r="J21" s="562"/>
      <c r="K21" s="120"/>
      <c r="L21" s="121"/>
      <c r="M21" s="121"/>
      <c r="N21" s="122"/>
      <c r="P21" s="584" t="s">
        <v>143</v>
      </c>
      <c r="Q21" s="585"/>
      <c r="R21" s="559" t="str">
        <f>AF3</f>
        <v>パワーストーン・アクア</v>
      </c>
      <c r="S21" s="560"/>
      <c r="T21" s="560"/>
      <c r="U21" s="560"/>
      <c r="V21" s="560"/>
      <c r="W21" s="561"/>
      <c r="X21" s="562" t="s">
        <v>144</v>
      </c>
      <c r="Y21" s="562"/>
      <c r="Z21" s="120"/>
      <c r="AA21" s="121"/>
      <c r="AB21" s="121"/>
      <c r="AC21" s="122"/>
    </row>
    <row r="22" spans="1:29" s="119" customFormat="1" ht="24.75" customHeight="1">
      <c r="A22" s="586"/>
      <c r="B22" s="587"/>
      <c r="C22" s="559" t="str">
        <f>AF5</f>
        <v>マジスティックＳ</v>
      </c>
      <c r="D22" s="560"/>
      <c r="E22" s="560"/>
      <c r="F22" s="560"/>
      <c r="G22" s="560"/>
      <c r="H22" s="561"/>
      <c r="I22" s="562" t="s">
        <v>145</v>
      </c>
      <c r="J22" s="562"/>
      <c r="K22" s="120"/>
      <c r="L22" s="121"/>
      <c r="M22" s="121"/>
      <c r="N22" s="122"/>
      <c r="P22" s="586"/>
      <c r="Q22" s="587"/>
      <c r="R22" s="559" t="str">
        <f>AF7</f>
        <v>グッピー</v>
      </c>
      <c r="S22" s="560"/>
      <c r="T22" s="560"/>
      <c r="U22" s="560"/>
      <c r="V22" s="560"/>
      <c r="W22" s="561"/>
      <c r="X22" s="562" t="s">
        <v>145</v>
      </c>
      <c r="Y22" s="562"/>
      <c r="Z22" s="120"/>
      <c r="AA22" s="121"/>
      <c r="AB22" s="121"/>
      <c r="AC22" s="122"/>
    </row>
    <row r="23" spans="1:29" ht="15.75" customHeight="1">
      <c r="A23" s="593" t="s">
        <v>133</v>
      </c>
      <c r="B23" s="593"/>
      <c r="C23" s="593"/>
      <c r="D23" s="593"/>
      <c r="E23" s="593"/>
      <c r="F23" s="593"/>
      <c r="G23" s="593"/>
      <c r="H23" s="594"/>
      <c r="I23" s="559" t="s">
        <v>134</v>
      </c>
      <c r="J23" s="561"/>
      <c r="K23" s="559" t="s">
        <v>135</v>
      </c>
      <c r="L23" s="561"/>
      <c r="M23" s="559" t="s">
        <v>136</v>
      </c>
      <c r="N23" s="561"/>
      <c r="P23" s="593" t="s">
        <v>133</v>
      </c>
      <c r="Q23" s="593"/>
      <c r="R23" s="593"/>
      <c r="S23" s="593"/>
      <c r="T23" s="593"/>
      <c r="U23" s="593"/>
      <c r="V23" s="593"/>
      <c r="W23" s="594"/>
      <c r="X23" s="559" t="s">
        <v>134</v>
      </c>
      <c r="Y23" s="561"/>
      <c r="Z23" s="559" t="s">
        <v>135</v>
      </c>
      <c r="AA23" s="561"/>
      <c r="AB23" s="559" t="s">
        <v>136</v>
      </c>
      <c r="AC23" s="561"/>
    </row>
    <row r="24" spans="1:29" ht="33" customHeight="1">
      <c r="A24" s="595"/>
      <c r="B24" s="595"/>
      <c r="C24" s="595"/>
      <c r="D24" s="595"/>
      <c r="E24" s="595"/>
      <c r="F24" s="595"/>
      <c r="G24" s="595"/>
      <c r="H24" s="596"/>
      <c r="I24" s="116"/>
      <c r="J24" s="117"/>
      <c r="K24" s="116"/>
      <c r="L24" s="117"/>
      <c r="M24" s="116"/>
      <c r="N24" s="117"/>
      <c r="P24" s="595"/>
      <c r="Q24" s="595"/>
      <c r="R24" s="595"/>
      <c r="S24" s="595"/>
      <c r="T24" s="595"/>
      <c r="U24" s="595"/>
      <c r="V24" s="595"/>
      <c r="W24" s="596"/>
      <c r="X24" s="116"/>
      <c r="Y24" s="117"/>
      <c r="Z24" s="116"/>
      <c r="AA24" s="117"/>
      <c r="AB24" s="116"/>
      <c r="AC24" s="117"/>
    </row>
    <row r="25" spans="1:29" s="119" customFormat="1" ht="25.5" customHeight="1">
      <c r="A25" s="559" t="s">
        <v>137</v>
      </c>
      <c r="B25" s="561"/>
      <c r="C25" s="590" t="str">
        <f>C3</f>
        <v>トリム Cグループ</v>
      </c>
      <c r="D25" s="591"/>
      <c r="E25" s="591"/>
      <c r="F25" s="591"/>
      <c r="G25" s="591"/>
      <c r="H25" s="592"/>
      <c r="I25" s="105">
        <f>I3</f>
        <v>5</v>
      </c>
      <c r="J25" s="104" t="s">
        <v>138</v>
      </c>
      <c r="K25" s="104"/>
      <c r="L25" s="104">
        <f>AA15+1</f>
        <v>5</v>
      </c>
      <c r="M25" s="104" t="s">
        <v>139</v>
      </c>
      <c r="N25" s="118"/>
      <c r="P25" s="559" t="s">
        <v>137</v>
      </c>
      <c r="Q25" s="561"/>
      <c r="R25" s="590" t="str">
        <f>C3</f>
        <v>トリム Cグループ</v>
      </c>
      <c r="S25" s="591"/>
      <c r="T25" s="591"/>
      <c r="U25" s="591"/>
      <c r="V25" s="591"/>
      <c r="W25" s="592"/>
      <c r="X25" s="105">
        <f>I3</f>
        <v>5</v>
      </c>
      <c r="Y25" s="104" t="s">
        <v>138</v>
      </c>
      <c r="Z25" s="104"/>
      <c r="AA25" s="104">
        <f>L25+1</f>
        <v>6</v>
      </c>
      <c r="AB25" s="104" t="s">
        <v>139</v>
      </c>
      <c r="AC25" s="118"/>
    </row>
    <row r="26" spans="1:29" s="119" customFormat="1" ht="25.5" customHeight="1">
      <c r="A26" s="559" t="s">
        <v>18</v>
      </c>
      <c r="B26" s="561"/>
      <c r="C26" s="559" t="str">
        <f>AF6</f>
        <v>AZUL</v>
      </c>
      <c r="D26" s="560"/>
      <c r="E26" s="560"/>
      <c r="F26" s="560"/>
      <c r="G26" s="560"/>
      <c r="H26" s="561"/>
      <c r="I26" s="559" t="str">
        <f>AF7</f>
        <v>グッピー</v>
      </c>
      <c r="J26" s="560"/>
      <c r="K26" s="560"/>
      <c r="L26" s="560"/>
      <c r="M26" s="560"/>
      <c r="N26" s="561"/>
      <c r="P26" s="559" t="s">
        <v>18</v>
      </c>
      <c r="Q26" s="561"/>
      <c r="R26" s="559" t="str">
        <f>AF3</f>
        <v>パワーストーン・アクア</v>
      </c>
      <c r="S26" s="560"/>
      <c r="T26" s="560"/>
      <c r="U26" s="560"/>
      <c r="V26" s="560"/>
      <c r="W26" s="561"/>
      <c r="X26" s="559" t="str">
        <f>AF5</f>
        <v>マジスティックＳ</v>
      </c>
      <c r="Y26" s="560"/>
      <c r="Z26" s="560"/>
      <c r="AA26" s="560"/>
      <c r="AB26" s="560"/>
      <c r="AC26" s="561"/>
    </row>
    <row r="27" spans="1:29" s="119" customFormat="1" ht="25.5" customHeight="1">
      <c r="A27" s="567" t="s">
        <v>140</v>
      </c>
      <c r="B27" s="568"/>
      <c r="C27" s="577" t="s">
        <v>141</v>
      </c>
      <c r="D27" s="568"/>
      <c r="E27" s="588"/>
      <c r="F27" s="573"/>
      <c r="G27" s="573"/>
      <c r="H27" s="589" t="s">
        <v>41</v>
      </c>
      <c r="I27" s="589"/>
      <c r="J27" s="573"/>
      <c r="K27" s="573"/>
      <c r="L27" s="574"/>
      <c r="M27" s="577" t="s">
        <v>141</v>
      </c>
      <c r="N27" s="568"/>
      <c r="P27" s="567" t="s">
        <v>140</v>
      </c>
      <c r="Q27" s="568"/>
      <c r="R27" s="577" t="s">
        <v>141</v>
      </c>
      <c r="S27" s="568"/>
      <c r="T27" s="588"/>
      <c r="U27" s="573"/>
      <c r="V27" s="573"/>
      <c r="W27" s="589" t="s">
        <v>41</v>
      </c>
      <c r="X27" s="589"/>
      <c r="Y27" s="573"/>
      <c r="Z27" s="573"/>
      <c r="AA27" s="574"/>
      <c r="AB27" s="577" t="s">
        <v>141</v>
      </c>
      <c r="AC27" s="568"/>
    </row>
    <row r="28" spans="1:29" s="119" customFormat="1" ht="25.5" customHeight="1">
      <c r="A28" s="569"/>
      <c r="B28" s="570"/>
      <c r="C28" s="578"/>
      <c r="D28" s="570"/>
      <c r="E28" s="580"/>
      <c r="F28" s="581"/>
      <c r="G28" s="581"/>
      <c r="H28" s="582" t="s">
        <v>41</v>
      </c>
      <c r="I28" s="582"/>
      <c r="J28" s="581"/>
      <c r="K28" s="581"/>
      <c r="L28" s="583"/>
      <c r="M28" s="578"/>
      <c r="N28" s="570"/>
      <c r="P28" s="569"/>
      <c r="Q28" s="570"/>
      <c r="R28" s="578"/>
      <c r="S28" s="570"/>
      <c r="T28" s="580"/>
      <c r="U28" s="581"/>
      <c r="V28" s="581"/>
      <c r="W28" s="582" t="s">
        <v>41</v>
      </c>
      <c r="X28" s="582"/>
      <c r="Y28" s="581"/>
      <c r="Z28" s="581"/>
      <c r="AA28" s="583"/>
      <c r="AB28" s="578"/>
      <c r="AC28" s="570"/>
    </row>
    <row r="29" spans="1:29" s="119" customFormat="1" ht="25.5" customHeight="1">
      <c r="A29" s="571"/>
      <c r="B29" s="572"/>
      <c r="C29" s="579"/>
      <c r="D29" s="572"/>
      <c r="E29" s="563"/>
      <c r="F29" s="564"/>
      <c r="G29" s="564"/>
      <c r="H29" s="565" t="s">
        <v>41</v>
      </c>
      <c r="I29" s="565"/>
      <c r="J29" s="564"/>
      <c r="K29" s="564"/>
      <c r="L29" s="566"/>
      <c r="M29" s="579"/>
      <c r="N29" s="572"/>
      <c r="P29" s="571"/>
      <c r="Q29" s="572"/>
      <c r="R29" s="579"/>
      <c r="S29" s="572"/>
      <c r="T29" s="563"/>
      <c r="U29" s="564"/>
      <c r="V29" s="564"/>
      <c r="W29" s="565" t="s">
        <v>41</v>
      </c>
      <c r="X29" s="565"/>
      <c r="Y29" s="564"/>
      <c r="Z29" s="564"/>
      <c r="AA29" s="566"/>
      <c r="AB29" s="579"/>
      <c r="AC29" s="572"/>
    </row>
    <row r="30" spans="1:29" s="119" customFormat="1" ht="25.5" customHeight="1">
      <c r="A30" s="575" t="s">
        <v>142</v>
      </c>
      <c r="B30" s="576"/>
      <c r="C30" s="559"/>
      <c r="D30" s="560"/>
      <c r="E30" s="560"/>
      <c r="F30" s="560"/>
      <c r="G30" s="560"/>
      <c r="H30" s="561"/>
      <c r="I30" s="559"/>
      <c r="J30" s="560"/>
      <c r="K30" s="560"/>
      <c r="L30" s="560"/>
      <c r="M30" s="560"/>
      <c r="N30" s="561"/>
      <c r="P30" s="575" t="s">
        <v>142</v>
      </c>
      <c r="Q30" s="576"/>
      <c r="R30" s="559"/>
      <c r="S30" s="560"/>
      <c r="T30" s="560"/>
      <c r="U30" s="560"/>
      <c r="V30" s="560"/>
      <c r="W30" s="561"/>
      <c r="X30" s="559"/>
      <c r="Y30" s="560"/>
      <c r="Z30" s="560"/>
      <c r="AA30" s="560"/>
      <c r="AB30" s="560"/>
      <c r="AC30" s="561"/>
    </row>
    <row r="31" spans="1:29" s="119" customFormat="1" ht="25.5" customHeight="1">
      <c r="A31" s="584" t="s">
        <v>143</v>
      </c>
      <c r="B31" s="585"/>
      <c r="C31" s="559" t="str">
        <f>AF4</f>
        <v>CHARIOT</v>
      </c>
      <c r="D31" s="560"/>
      <c r="E31" s="560"/>
      <c r="F31" s="560"/>
      <c r="G31" s="560"/>
      <c r="H31" s="561"/>
      <c r="I31" s="562" t="s">
        <v>144</v>
      </c>
      <c r="J31" s="562"/>
      <c r="K31" s="120"/>
      <c r="L31" s="121"/>
      <c r="M31" s="121"/>
      <c r="N31" s="122"/>
      <c r="P31" s="584" t="s">
        <v>143</v>
      </c>
      <c r="Q31" s="585"/>
      <c r="R31" s="559" t="str">
        <f>AF6</f>
        <v>AZUL</v>
      </c>
      <c r="S31" s="560"/>
      <c r="T31" s="560"/>
      <c r="U31" s="560"/>
      <c r="V31" s="560"/>
      <c r="W31" s="561"/>
      <c r="X31" s="562" t="s">
        <v>144</v>
      </c>
      <c r="Y31" s="562"/>
      <c r="Z31" s="120"/>
      <c r="AA31" s="121"/>
      <c r="AB31" s="121"/>
      <c r="AC31" s="122"/>
    </row>
    <row r="32" spans="1:29" s="119" customFormat="1" ht="25.5" customHeight="1">
      <c r="A32" s="586"/>
      <c r="B32" s="587"/>
      <c r="C32" s="559" t="str">
        <f>AF5</f>
        <v>マジスティックＳ</v>
      </c>
      <c r="D32" s="560"/>
      <c r="E32" s="560"/>
      <c r="F32" s="560"/>
      <c r="G32" s="560"/>
      <c r="H32" s="561"/>
      <c r="I32" s="562" t="s">
        <v>145</v>
      </c>
      <c r="J32" s="562"/>
      <c r="K32" s="120"/>
      <c r="L32" s="121"/>
      <c r="M32" s="121"/>
      <c r="N32" s="122"/>
      <c r="P32" s="586"/>
      <c r="Q32" s="587"/>
      <c r="R32" s="559" t="str">
        <f>AF7</f>
        <v>グッピー</v>
      </c>
      <c r="S32" s="560"/>
      <c r="T32" s="560"/>
      <c r="U32" s="560"/>
      <c r="V32" s="560"/>
      <c r="W32" s="561"/>
      <c r="X32" s="562" t="s">
        <v>145</v>
      </c>
      <c r="Y32" s="562"/>
      <c r="Z32" s="120"/>
      <c r="AA32" s="121"/>
      <c r="AB32" s="121"/>
      <c r="AC32" s="122"/>
    </row>
    <row r="33" spans="1:29" ht="18.75" customHeight="1">
      <c r="A33" s="123"/>
      <c r="B33" s="123"/>
      <c r="C33" s="124"/>
      <c r="D33" s="124"/>
      <c r="E33" s="124"/>
      <c r="F33" s="124"/>
      <c r="G33" s="124"/>
      <c r="H33" s="124"/>
      <c r="I33" s="137"/>
      <c r="J33" s="137"/>
      <c r="K33" s="125"/>
      <c r="L33" s="125"/>
      <c r="M33" s="125"/>
      <c r="N33" s="125"/>
      <c r="P33" s="123"/>
      <c r="Q33" s="123"/>
      <c r="R33" s="124"/>
      <c r="S33" s="124"/>
      <c r="T33" s="124"/>
      <c r="U33" s="124"/>
      <c r="V33" s="124"/>
      <c r="W33" s="124"/>
      <c r="X33" s="137"/>
      <c r="Y33" s="137"/>
      <c r="Z33" s="125"/>
      <c r="AA33" s="125"/>
      <c r="AB33" s="125"/>
      <c r="AC33" s="125"/>
    </row>
    <row r="34" spans="1:29" ht="18.75" customHeight="1">
      <c r="A34" s="123"/>
      <c r="B34" s="123"/>
      <c r="C34" s="124"/>
      <c r="D34" s="124"/>
      <c r="E34" s="124"/>
      <c r="F34" s="124"/>
      <c r="G34" s="124"/>
      <c r="H34" s="124"/>
      <c r="I34" s="137"/>
      <c r="J34" s="137"/>
      <c r="K34" s="125"/>
      <c r="L34" s="125"/>
      <c r="M34" s="125"/>
      <c r="N34" s="125"/>
      <c r="P34" s="123"/>
      <c r="Q34" s="123"/>
      <c r="R34" s="124"/>
      <c r="S34" s="124"/>
      <c r="T34" s="124"/>
      <c r="U34" s="124"/>
      <c r="V34" s="124"/>
      <c r="W34" s="124"/>
      <c r="X34" s="137"/>
      <c r="Y34" s="137"/>
      <c r="Z34" s="125"/>
      <c r="AA34" s="125"/>
      <c r="AB34" s="125"/>
      <c r="AC34" s="125"/>
    </row>
    <row r="35" spans="1:29" ht="15.75" customHeight="1">
      <c r="A35" s="593" t="s">
        <v>133</v>
      </c>
      <c r="B35" s="593"/>
      <c r="C35" s="593"/>
      <c r="D35" s="593"/>
      <c r="E35" s="593"/>
      <c r="F35" s="593"/>
      <c r="G35" s="593"/>
      <c r="H35" s="594"/>
      <c r="I35" s="559" t="s">
        <v>134</v>
      </c>
      <c r="J35" s="561"/>
      <c r="K35" s="559" t="s">
        <v>135</v>
      </c>
      <c r="L35" s="561"/>
      <c r="M35" s="559" t="s">
        <v>136</v>
      </c>
      <c r="N35" s="561"/>
      <c r="P35" s="593" t="s">
        <v>133</v>
      </c>
      <c r="Q35" s="593"/>
      <c r="R35" s="593"/>
      <c r="S35" s="593"/>
      <c r="T35" s="593"/>
      <c r="U35" s="593"/>
      <c r="V35" s="593"/>
      <c r="W35" s="594"/>
      <c r="X35" s="559" t="s">
        <v>134</v>
      </c>
      <c r="Y35" s="561"/>
      <c r="Z35" s="559" t="s">
        <v>135</v>
      </c>
      <c r="AA35" s="561"/>
      <c r="AB35" s="559" t="s">
        <v>136</v>
      </c>
      <c r="AC35" s="561"/>
    </row>
    <row r="36" spans="1:29" ht="33" customHeight="1">
      <c r="A36" s="595"/>
      <c r="B36" s="595"/>
      <c r="C36" s="595"/>
      <c r="D36" s="595"/>
      <c r="E36" s="595"/>
      <c r="F36" s="595"/>
      <c r="G36" s="595"/>
      <c r="H36" s="596"/>
      <c r="I36" s="116"/>
      <c r="J36" s="117"/>
      <c r="K36" s="116"/>
      <c r="L36" s="117"/>
      <c r="M36" s="116"/>
      <c r="N36" s="117"/>
      <c r="P36" s="595"/>
      <c r="Q36" s="595"/>
      <c r="R36" s="595"/>
      <c r="S36" s="595"/>
      <c r="T36" s="595"/>
      <c r="U36" s="595"/>
      <c r="V36" s="595"/>
      <c r="W36" s="596"/>
      <c r="X36" s="116"/>
      <c r="Y36" s="117"/>
      <c r="Z36" s="116"/>
      <c r="AA36" s="117"/>
      <c r="AB36" s="116"/>
      <c r="AC36" s="117"/>
    </row>
    <row r="37" spans="1:29" s="119" customFormat="1" ht="24.75" customHeight="1">
      <c r="A37" s="559" t="s">
        <v>137</v>
      </c>
      <c r="B37" s="561"/>
      <c r="C37" s="590" t="str">
        <f>C3</f>
        <v>トリム Cグループ</v>
      </c>
      <c r="D37" s="591"/>
      <c r="E37" s="591"/>
      <c r="F37" s="591"/>
      <c r="G37" s="591"/>
      <c r="H37" s="592"/>
      <c r="I37" s="105">
        <f>I3</f>
        <v>5</v>
      </c>
      <c r="J37" s="104" t="s">
        <v>138</v>
      </c>
      <c r="K37" s="104"/>
      <c r="L37" s="104">
        <f>AA25+1</f>
        <v>7</v>
      </c>
      <c r="M37" s="104" t="s">
        <v>139</v>
      </c>
      <c r="N37" s="118"/>
      <c r="P37" s="559" t="s">
        <v>137</v>
      </c>
      <c r="Q37" s="561"/>
      <c r="R37" s="590" t="str">
        <f>C3</f>
        <v>トリム Cグループ</v>
      </c>
      <c r="S37" s="591"/>
      <c r="T37" s="591"/>
      <c r="U37" s="591"/>
      <c r="V37" s="591"/>
      <c r="W37" s="592"/>
      <c r="X37" s="105">
        <f>I3</f>
        <v>5</v>
      </c>
      <c r="Y37" s="104" t="s">
        <v>138</v>
      </c>
      <c r="Z37" s="104"/>
      <c r="AA37" s="104">
        <f>L37+1</f>
        <v>8</v>
      </c>
      <c r="AB37" s="104" t="s">
        <v>139</v>
      </c>
      <c r="AC37" s="118"/>
    </row>
    <row r="38" spans="1:29" s="119" customFormat="1" ht="24.75" customHeight="1">
      <c r="A38" s="559" t="s">
        <v>18</v>
      </c>
      <c r="B38" s="561"/>
      <c r="C38" s="559" t="str">
        <f>AF4</f>
        <v>CHARIOT</v>
      </c>
      <c r="D38" s="560"/>
      <c r="E38" s="560"/>
      <c r="F38" s="560"/>
      <c r="G38" s="560"/>
      <c r="H38" s="561"/>
      <c r="I38" s="559" t="str">
        <f>AF6</f>
        <v>AZUL</v>
      </c>
      <c r="J38" s="560"/>
      <c r="K38" s="560"/>
      <c r="L38" s="560"/>
      <c r="M38" s="560"/>
      <c r="N38" s="561"/>
      <c r="P38" s="559" t="s">
        <v>18</v>
      </c>
      <c r="Q38" s="561"/>
      <c r="R38" s="559" t="str">
        <f>AF5</f>
        <v>マジスティックＳ</v>
      </c>
      <c r="S38" s="560"/>
      <c r="T38" s="560"/>
      <c r="U38" s="560"/>
      <c r="V38" s="560"/>
      <c r="W38" s="561"/>
      <c r="X38" s="559" t="str">
        <f>AF7</f>
        <v>グッピー</v>
      </c>
      <c r="Y38" s="560"/>
      <c r="Z38" s="560"/>
      <c r="AA38" s="560"/>
      <c r="AB38" s="560"/>
      <c r="AC38" s="561"/>
    </row>
    <row r="39" spans="1:29" s="119" customFormat="1" ht="24.75" customHeight="1">
      <c r="A39" s="567" t="s">
        <v>140</v>
      </c>
      <c r="B39" s="568"/>
      <c r="C39" s="577" t="s">
        <v>141</v>
      </c>
      <c r="D39" s="568"/>
      <c r="E39" s="588"/>
      <c r="F39" s="573"/>
      <c r="G39" s="573"/>
      <c r="H39" s="589" t="s">
        <v>41</v>
      </c>
      <c r="I39" s="589"/>
      <c r="J39" s="573"/>
      <c r="K39" s="573"/>
      <c r="L39" s="574"/>
      <c r="M39" s="577" t="s">
        <v>141</v>
      </c>
      <c r="N39" s="568"/>
      <c r="P39" s="567" t="s">
        <v>140</v>
      </c>
      <c r="Q39" s="568"/>
      <c r="R39" s="577" t="s">
        <v>141</v>
      </c>
      <c r="S39" s="568"/>
      <c r="T39" s="588"/>
      <c r="U39" s="573"/>
      <c r="V39" s="573"/>
      <c r="W39" s="589" t="s">
        <v>41</v>
      </c>
      <c r="X39" s="589"/>
      <c r="Y39" s="573"/>
      <c r="Z39" s="573"/>
      <c r="AA39" s="574"/>
      <c r="AB39" s="577" t="s">
        <v>141</v>
      </c>
      <c r="AC39" s="568"/>
    </row>
    <row r="40" spans="1:29" s="119" customFormat="1" ht="24.75" customHeight="1">
      <c r="A40" s="569"/>
      <c r="B40" s="570"/>
      <c r="C40" s="578"/>
      <c r="D40" s="570"/>
      <c r="E40" s="580"/>
      <c r="F40" s="581"/>
      <c r="G40" s="581"/>
      <c r="H40" s="582" t="s">
        <v>41</v>
      </c>
      <c r="I40" s="582"/>
      <c r="J40" s="581"/>
      <c r="K40" s="581"/>
      <c r="L40" s="583"/>
      <c r="M40" s="578"/>
      <c r="N40" s="570"/>
      <c r="P40" s="569"/>
      <c r="Q40" s="570"/>
      <c r="R40" s="578"/>
      <c r="S40" s="570"/>
      <c r="T40" s="580"/>
      <c r="U40" s="581"/>
      <c r="V40" s="581"/>
      <c r="W40" s="582" t="s">
        <v>41</v>
      </c>
      <c r="X40" s="582"/>
      <c r="Y40" s="581"/>
      <c r="Z40" s="581"/>
      <c r="AA40" s="583"/>
      <c r="AB40" s="578"/>
      <c r="AC40" s="570"/>
    </row>
    <row r="41" spans="1:29" s="119" customFormat="1" ht="24.75" customHeight="1">
      <c r="A41" s="571"/>
      <c r="B41" s="572"/>
      <c r="C41" s="579"/>
      <c r="D41" s="572"/>
      <c r="E41" s="563"/>
      <c r="F41" s="564"/>
      <c r="G41" s="564"/>
      <c r="H41" s="565" t="s">
        <v>41</v>
      </c>
      <c r="I41" s="565"/>
      <c r="J41" s="564"/>
      <c r="K41" s="564"/>
      <c r="L41" s="566"/>
      <c r="M41" s="579"/>
      <c r="N41" s="572"/>
      <c r="P41" s="571"/>
      <c r="Q41" s="572"/>
      <c r="R41" s="579"/>
      <c r="S41" s="572"/>
      <c r="T41" s="563"/>
      <c r="U41" s="564"/>
      <c r="V41" s="564"/>
      <c r="W41" s="565" t="s">
        <v>41</v>
      </c>
      <c r="X41" s="565"/>
      <c r="Y41" s="564"/>
      <c r="Z41" s="564"/>
      <c r="AA41" s="566"/>
      <c r="AB41" s="579"/>
      <c r="AC41" s="572"/>
    </row>
    <row r="42" spans="1:29" s="119" customFormat="1" ht="24.75" customHeight="1">
      <c r="A42" s="575" t="s">
        <v>142</v>
      </c>
      <c r="B42" s="576"/>
      <c r="C42" s="559"/>
      <c r="D42" s="560"/>
      <c r="E42" s="560"/>
      <c r="F42" s="560"/>
      <c r="G42" s="560"/>
      <c r="H42" s="561"/>
      <c r="I42" s="559"/>
      <c r="J42" s="560"/>
      <c r="K42" s="560"/>
      <c r="L42" s="560"/>
      <c r="M42" s="560"/>
      <c r="N42" s="561"/>
      <c r="P42" s="575" t="s">
        <v>142</v>
      </c>
      <c r="Q42" s="576"/>
      <c r="R42" s="559"/>
      <c r="S42" s="560"/>
      <c r="T42" s="560"/>
      <c r="U42" s="560"/>
      <c r="V42" s="560"/>
      <c r="W42" s="561"/>
      <c r="X42" s="559"/>
      <c r="Y42" s="560"/>
      <c r="Z42" s="560"/>
      <c r="AA42" s="560"/>
      <c r="AB42" s="560"/>
      <c r="AC42" s="561"/>
    </row>
    <row r="43" spans="1:29" s="119" customFormat="1" ht="24.75" customHeight="1">
      <c r="A43" s="584" t="s">
        <v>143</v>
      </c>
      <c r="B43" s="585"/>
      <c r="C43" s="559" t="str">
        <f>AF5</f>
        <v>マジスティックＳ</v>
      </c>
      <c r="D43" s="560"/>
      <c r="E43" s="560"/>
      <c r="F43" s="560"/>
      <c r="G43" s="560"/>
      <c r="H43" s="561"/>
      <c r="I43" s="562" t="s">
        <v>144</v>
      </c>
      <c r="J43" s="562"/>
      <c r="K43" s="120"/>
      <c r="L43" s="121"/>
      <c r="M43" s="121"/>
      <c r="N43" s="122"/>
      <c r="P43" s="584" t="s">
        <v>143</v>
      </c>
      <c r="Q43" s="585"/>
      <c r="R43" s="559" t="str">
        <f>AF3</f>
        <v>パワーストーン・アクア</v>
      </c>
      <c r="S43" s="560"/>
      <c r="T43" s="560"/>
      <c r="U43" s="560"/>
      <c r="V43" s="560"/>
      <c r="W43" s="561"/>
      <c r="X43" s="562" t="s">
        <v>144</v>
      </c>
      <c r="Y43" s="562"/>
      <c r="Z43" s="120"/>
      <c r="AA43" s="121"/>
      <c r="AB43" s="121"/>
      <c r="AC43" s="122"/>
    </row>
    <row r="44" spans="1:29" s="119" customFormat="1" ht="24.75" customHeight="1">
      <c r="A44" s="586"/>
      <c r="B44" s="587"/>
      <c r="C44" s="559" t="str">
        <f>AF7</f>
        <v>グッピー</v>
      </c>
      <c r="D44" s="560"/>
      <c r="E44" s="560"/>
      <c r="F44" s="560"/>
      <c r="G44" s="560"/>
      <c r="H44" s="561"/>
      <c r="I44" s="562" t="s">
        <v>145</v>
      </c>
      <c r="J44" s="562"/>
      <c r="K44" s="120"/>
      <c r="L44" s="121"/>
      <c r="M44" s="121"/>
      <c r="N44" s="122"/>
      <c r="P44" s="586"/>
      <c r="Q44" s="587"/>
      <c r="R44" s="559" t="str">
        <f>AF6</f>
        <v>AZUL</v>
      </c>
      <c r="S44" s="560"/>
      <c r="T44" s="560"/>
      <c r="U44" s="560"/>
      <c r="V44" s="560"/>
      <c r="W44" s="561"/>
      <c r="X44" s="562" t="s">
        <v>145</v>
      </c>
      <c r="Y44" s="562"/>
      <c r="Z44" s="120"/>
      <c r="AA44" s="121"/>
      <c r="AB44" s="121"/>
      <c r="AC44" s="122"/>
    </row>
    <row r="45" spans="1:29" ht="15.75" customHeight="1">
      <c r="A45" s="593" t="s">
        <v>133</v>
      </c>
      <c r="B45" s="593"/>
      <c r="C45" s="593"/>
      <c r="D45" s="593"/>
      <c r="E45" s="593"/>
      <c r="F45" s="593"/>
      <c r="G45" s="593"/>
      <c r="H45" s="594"/>
      <c r="I45" s="559" t="s">
        <v>134</v>
      </c>
      <c r="J45" s="561"/>
      <c r="K45" s="559" t="s">
        <v>135</v>
      </c>
      <c r="L45" s="561"/>
      <c r="M45" s="559" t="s">
        <v>136</v>
      </c>
      <c r="N45" s="561"/>
      <c r="P45" s="593" t="s">
        <v>133</v>
      </c>
      <c r="Q45" s="593"/>
      <c r="R45" s="593"/>
      <c r="S45" s="593"/>
      <c r="T45" s="593"/>
      <c r="U45" s="593"/>
      <c r="V45" s="593"/>
      <c r="W45" s="594"/>
      <c r="X45" s="559" t="s">
        <v>134</v>
      </c>
      <c r="Y45" s="561"/>
      <c r="Z45" s="559" t="s">
        <v>135</v>
      </c>
      <c r="AA45" s="561"/>
      <c r="AB45" s="559" t="s">
        <v>136</v>
      </c>
      <c r="AC45" s="561"/>
    </row>
    <row r="46" spans="1:29" ht="33" customHeight="1">
      <c r="A46" s="595"/>
      <c r="B46" s="595"/>
      <c r="C46" s="595"/>
      <c r="D46" s="595"/>
      <c r="E46" s="595"/>
      <c r="F46" s="595"/>
      <c r="G46" s="595"/>
      <c r="H46" s="596"/>
      <c r="I46" s="116"/>
      <c r="J46" s="117"/>
      <c r="K46" s="116"/>
      <c r="L46" s="117"/>
      <c r="M46" s="116"/>
      <c r="N46" s="117"/>
      <c r="P46" s="595"/>
      <c r="Q46" s="595"/>
      <c r="R46" s="595"/>
      <c r="S46" s="595"/>
      <c r="T46" s="595"/>
      <c r="U46" s="595"/>
      <c r="V46" s="595"/>
      <c r="W46" s="596"/>
      <c r="X46" s="116"/>
      <c r="Y46" s="117"/>
      <c r="Z46" s="116"/>
      <c r="AA46" s="117"/>
      <c r="AB46" s="116"/>
      <c r="AC46" s="117"/>
    </row>
    <row r="47" spans="1:29" s="119" customFormat="1" ht="25.5" customHeight="1">
      <c r="A47" s="559" t="s">
        <v>137</v>
      </c>
      <c r="B47" s="561"/>
      <c r="C47" s="590" t="str">
        <f>C3</f>
        <v>トリム Cグループ</v>
      </c>
      <c r="D47" s="591"/>
      <c r="E47" s="591"/>
      <c r="F47" s="591"/>
      <c r="G47" s="591"/>
      <c r="H47" s="592"/>
      <c r="I47" s="105">
        <f>I3</f>
        <v>5</v>
      </c>
      <c r="J47" s="104" t="s">
        <v>138</v>
      </c>
      <c r="K47" s="104"/>
      <c r="L47" s="104">
        <f>AA37+1</f>
        <v>9</v>
      </c>
      <c r="M47" s="104" t="s">
        <v>139</v>
      </c>
      <c r="N47" s="118"/>
      <c r="P47" s="559" t="s">
        <v>137</v>
      </c>
      <c r="Q47" s="561"/>
      <c r="R47" s="590" t="str">
        <f>C3</f>
        <v>トリム Cグループ</v>
      </c>
      <c r="S47" s="591"/>
      <c r="T47" s="591"/>
      <c r="U47" s="591"/>
      <c r="V47" s="591"/>
      <c r="W47" s="592"/>
      <c r="X47" s="105">
        <f>I3</f>
        <v>5</v>
      </c>
      <c r="Y47" s="104" t="s">
        <v>138</v>
      </c>
      <c r="Z47" s="104"/>
      <c r="AA47" s="104">
        <f>L47+1</f>
        <v>10</v>
      </c>
      <c r="AB47" s="104" t="s">
        <v>139</v>
      </c>
      <c r="AC47" s="118"/>
    </row>
    <row r="48" spans="1:29" s="119" customFormat="1" ht="25.5" customHeight="1">
      <c r="A48" s="559" t="s">
        <v>18</v>
      </c>
      <c r="B48" s="561"/>
      <c r="C48" s="559" t="str">
        <f>AF3</f>
        <v>パワーストーン・アクア</v>
      </c>
      <c r="D48" s="560"/>
      <c r="E48" s="560"/>
      <c r="F48" s="560"/>
      <c r="G48" s="560"/>
      <c r="H48" s="561"/>
      <c r="I48" s="559" t="str">
        <f>AF6</f>
        <v>AZUL</v>
      </c>
      <c r="J48" s="560"/>
      <c r="K48" s="560"/>
      <c r="L48" s="560"/>
      <c r="M48" s="560"/>
      <c r="N48" s="561"/>
      <c r="P48" s="559" t="s">
        <v>18</v>
      </c>
      <c r="Q48" s="561"/>
      <c r="R48" s="559" t="str">
        <f>AF4</f>
        <v>CHARIOT</v>
      </c>
      <c r="S48" s="560"/>
      <c r="T48" s="560"/>
      <c r="U48" s="560"/>
      <c r="V48" s="560"/>
      <c r="W48" s="561"/>
      <c r="X48" s="559" t="str">
        <f>AF7</f>
        <v>グッピー</v>
      </c>
      <c r="Y48" s="560"/>
      <c r="Z48" s="560"/>
      <c r="AA48" s="560"/>
      <c r="AB48" s="560"/>
      <c r="AC48" s="561"/>
    </row>
    <row r="49" spans="1:29" s="119" customFormat="1" ht="25.5" customHeight="1">
      <c r="A49" s="567" t="s">
        <v>140</v>
      </c>
      <c r="B49" s="568"/>
      <c r="C49" s="577" t="s">
        <v>141</v>
      </c>
      <c r="D49" s="568"/>
      <c r="E49" s="588"/>
      <c r="F49" s="573"/>
      <c r="G49" s="573"/>
      <c r="H49" s="589" t="s">
        <v>41</v>
      </c>
      <c r="I49" s="589"/>
      <c r="J49" s="573"/>
      <c r="K49" s="573"/>
      <c r="L49" s="574"/>
      <c r="M49" s="577" t="s">
        <v>141</v>
      </c>
      <c r="N49" s="568"/>
      <c r="P49" s="567" t="s">
        <v>140</v>
      </c>
      <c r="Q49" s="568"/>
      <c r="R49" s="577" t="s">
        <v>141</v>
      </c>
      <c r="S49" s="568"/>
      <c r="T49" s="588"/>
      <c r="U49" s="573"/>
      <c r="V49" s="573"/>
      <c r="W49" s="589" t="s">
        <v>41</v>
      </c>
      <c r="X49" s="589"/>
      <c r="Y49" s="573"/>
      <c r="Z49" s="573"/>
      <c r="AA49" s="574"/>
      <c r="AB49" s="577" t="s">
        <v>141</v>
      </c>
      <c r="AC49" s="568"/>
    </row>
    <row r="50" spans="1:29" s="119" customFormat="1" ht="25.5" customHeight="1">
      <c r="A50" s="569"/>
      <c r="B50" s="570"/>
      <c r="C50" s="578"/>
      <c r="D50" s="570"/>
      <c r="E50" s="580"/>
      <c r="F50" s="581"/>
      <c r="G50" s="581"/>
      <c r="H50" s="582" t="s">
        <v>41</v>
      </c>
      <c r="I50" s="582"/>
      <c r="J50" s="581"/>
      <c r="K50" s="581"/>
      <c r="L50" s="583"/>
      <c r="M50" s="578"/>
      <c r="N50" s="570"/>
      <c r="P50" s="569"/>
      <c r="Q50" s="570"/>
      <c r="R50" s="578"/>
      <c r="S50" s="570"/>
      <c r="T50" s="580"/>
      <c r="U50" s="581"/>
      <c r="V50" s="581"/>
      <c r="W50" s="582" t="s">
        <v>41</v>
      </c>
      <c r="X50" s="582"/>
      <c r="Y50" s="581"/>
      <c r="Z50" s="581"/>
      <c r="AA50" s="583"/>
      <c r="AB50" s="578"/>
      <c r="AC50" s="570"/>
    </row>
    <row r="51" spans="1:29" s="119" customFormat="1" ht="25.5" customHeight="1">
      <c r="A51" s="571"/>
      <c r="B51" s="572"/>
      <c r="C51" s="579"/>
      <c r="D51" s="572"/>
      <c r="E51" s="563"/>
      <c r="F51" s="564"/>
      <c r="G51" s="564"/>
      <c r="H51" s="565" t="s">
        <v>41</v>
      </c>
      <c r="I51" s="565"/>
      <c r="J51" s="564"/>
      <c r="K51" s="564"/>
      <c r="L51" s="566"/>
      <c r="M51" s="579"/>
      <c r="N51" s="572"/>
      <c r="P51" s="571"/>
      <c r="Q51" s="572"/>
      <c r="R51" s="579"/>
      <c r="S51" s="572"/>
      <c r="T51" s="563"/>
      <c r="U51" s="564"/>
      <c r="V51" s="564"/>
      <c r="W51" s="565" t="s">
        <v>41</v>
      </c>
      <c r="X51" s="565"/>
      <c r="Y51" s="564"/>
      <c r="Z51" s="564"/>
      <c r="AA51" s="566"/>
      <c r="AB51" s="579"/>
      <c r="AC51" s="572"/>
    </row>
    <row r="52" spans="1:29" s="119" customFormat="1" ht="25.5" customHeight="1">
      <c r="A52" s="575" t="s">
        <v>142</v>
      </c>
      <c r="B52" s="576"/>
      <c r="C52" s="559"/>
      <c r="D52" s="560"/>
      <c r="E52" s="560"/>
      <c r="F52" s="560"/>
      <c r="G52" s="560"/>
      <c r="H52" s="561"/>
      <c r="I52" s="559"/>
      <c r="J52" s="560"/>
      <c r="K52" s="560"/>
      <c r="L52" s="560"/>
      <c r="M52" s="560"/>
      <c r="N52" s="561"/>
      <c r="P52" s="575" t="s">
        <v>142</v>
      </c>
      <c r="Q52" s="576"/>
      <c r="R52" s="559"/>
      <c r="S52" s="560"/>
      <c r="T52" s="560"/>
      <c r="U52" s="560"/>
      <c r="V52" s="560"/>
      <c r="W52" s="561"/>
      <c r="X52" s="559"/>
      <c r="Y52" s="560"/>
      <c r="Z52" s="560"/>
      <c r="AA52" s="560"/>
      <c r="AB52" s="560"/>
      <c r="AC52" s="561"/>
    </row>
    <row r="53" spans="1:29" s="119" customFormat="1" ht="25.5" customHeight="1">
      <c r="A53" s="584" t="s">
        <v>143</v>
      </c>
      <c r="B53" s="585"/>
      <c r="C53" s="559" t="str">
        <f>AF4</f>
        <v>CHARIOT</v>
      </c>
      <c r="D53" s="560"/>
      <c r="E53" s="560"/>
      <c r="F53" s="560"/>
      <c r="G53" s="560"/>
      <c r="H53" s="561"/>
      <c r="I53" s="562" t="s">
        <v>144</v>
      </c>
      <c r="J53" s="562"/>
      <c r="K53" s="120"/>
      <c r="L53" s="121"/>
      <c r="M53" s="121"/>
      <c r="N53" s="122"/>
      <c r="P53" s="584" t="s">
        <v>143</v>
      </c>
      <c r="Q53" s="585"/>
      <c r="R53" s="559" t="str">
        <f>AF3</f>
        <v>パワーストーン・アクア</v>
      </c>
      <c r="S53" s="560"/>
      <c r="T53" s="560"/>
      <c r="U53" s="560"/>
      <c r="V53" s="560"/>
      <c r="W53" s="561"/>
      <c r="X53" s="562" t="s">
        <v>144</v>
      </c>
      <c r="Y53" s="562"/>
      <c r="Z53" s="120"/>
      <c r="AA53" s="121"/>
      <c r="AB53" s="121"/>
      <c r="AC53" s="122"/>
    </row>
    <row r="54" spans="1:29" s="119" customFormat="1" ht="25.5" customHeight="1">
      <c r="A54" s="586"/>
      <c r="B54" s="587"/>
      <c r="C54" s="559" t="str">
        <f>AF7</f>
        <v>グッピー</v>
      </c>
      <c r="D54" s="560"/>
      <c r="E54" s="560"/>
      <c r="F54" s="560"/>
      <c r="G54" s="560"/>
      <c r="H54" s="561"/>
      <c r="I54" s="562" t="s">
        <v>145</v>
      </c>
      <c r="J54" s="562"/>
      <c r="K54" s="120"/>
      <c r="L54" s="121"/>
      <c r="M54" s="121"/>
      <c r="N54" s="122"/>
      <c r="P54" s="586"/>
      <c r="Q54" s="587"/>
      <c r="R54" s="559" t="str">
        <f>AF6</f>
        <v>AZUL</v>
      </c>
      <c r="S54" s="560"/>
      <c r="T54" s="560"/>
      <c r="U54" s="560"/>
      <c r="V54" s="560"/>
      <c r="W54" s="561"/>
      <c r="X54" s="562" t="s">
        <v>145</v>
      </c>
      <c r="Y54" s="562"/>
      <c r="Z54" s="120"/>
      <c r="AA54" s="121"/>
      <c r="AB54" s="121"/>
      <c r="AC54" s="122"/>
    </row>
    <row r="55" spans="1:29" ht="18.75" customHeight="1">
      <c r="A55" s="123"/>
      <c r="B55" s="123"/>
      <c r="C55" s="124"/>
      <c r="D55" s="124"/>
      <c r="E55" s="124"/>
      <c r="F55" s="124"/>
      <c r="G55" s="124"/>
      <c r="H55" s="124"/>
      <c r="I55" s="137"/>
      <c r="J55" s="137"/>
      <c r="K55" s="125"/>
      <c r="L55" s="125"/>
      <c r="M55" s="125"/>
      <c r="N55" s="125"/>
      <c r="P55" s="123"/>
      <c r="Q55" s="123"/>
      <c r="R55" s="124"/>
      <c r="S55" s="124"/>
      <c r="T55" s="124"/>
      <c r="U55" s="124"/>
      <c r="V55" s="124"/>
      <c r="W55" s="124"/>
      <c r="X55" s="137"/>
      <c r="Y55" s="137"/>
      <c r="Z55" s="125"/>
      <c r="AA55" s="125"/>
      <c r="AB55" s="125"/>
      <c r="AC55" s="125"/>
    </row>
    <row r="56" spans="1:29" ht="18.75" customHeight="1">
      <c r="A56" s="123"/>
      <c r="B56" s="123"/>
      <c r="C56" s="124"/>
      <c r="D56" s="124"/>
      <c r="E56" s="124"/>
      <c r="F56" s="124"/>
      <c r="G56" s="124"/>
      <c r="H56" s="124"/>
      <c r="I56" s="137"/>
      <c r="J56" s="137"/>
      <c r="K56" s="125"/>
      <c r="L56" s="125"/>
      <c r="M56" s="125"/>
      <c r="N56" s="125"/>
      <c r="P56" s="123"/>
      <c r="Q56" s="123"/>
      <c r="R56" s="124"/>
      <c r="S56" s="124"/>
      <c r="T56" s="124"/>
      <c r="U56" s="124"/>
      <c r="V56" s="124"/>
      <c r="W56" s="124"/>
      <c r="X56" s="137"/>
      <c r="Y56" s="137"/>
      <c r="Z56" s="125"/>
      <c r="AA56" s="125"/>
      <c r="AB56" s="125"/>
      <c r="AC56" s="125"/>
    </row>
    <row r="57" spans="1:29" ht="15.75" customHeight="1">
      <c r="A57" s="593" t="s">
        <v>133</v>
      </c>
      <c r="B57" s="593"/>
      <c r="C57" s="593"/>
      <c r="D57" s="593"/>
      <c r="E57" s="593"/>
      <c r="F57" s="593"/>
      <c r="G57" s="593"/>
      <c r="H57" s="594"/>
      <c r="I57" s="559" t="s">
        <v>134</v>
      </c>
      <c r="J57" s="561"/>
      <c r="K57" s="559" t="s">
        <v>135</v>
      </c>
      <c r="L57" s="561"/>
      <c r="M57" s="559" t="s">
        <v>136</v>
      </c>
      <c r="N57" s="561"/>
      <c r="P57" s="593" t="s">
        <v>133</v>
      </c>
      <c r="Q57" s="593"/>
      <c r="R57" s="593"/>
      <c r="S57" s="593"/>
      <c r="T57" s="593"/>
      <c r="U57" s="593"/>
      <c r="V57" s="593"/>
      <c r="W57" s="594"/>
      <c r="X57" s="559" t="s">
        <v>134</v>
      </c>
      <c r="Y57" s="561"/>
      <c r="Z57" s="559" t="s">
        <v>135</v>
      </c>
      <c r="AA57" s="561"/>
      <c r="AB57" s="559" t="s">
        <v>136</v>
      </c>
      <c r="AC57" s="561"/>
    </row>
    <row r="58" spans="1:29" ht="33" customHeight="1">
      <c r="A58" s="595"/>
      <c r="B58" s="595"/>
      <c r="C58" s="595"/>
      <c r="D58" s="595"/>
      <c r="E58" s="595"/>
      <c r="F58" s="595"/>
      <c r="G58" s="595"/>
      <c r="H58" s="596"/>
      <c r="I58" s="116"/>
      <c r="J58" s="117"/>
      <c r="K58" s="116"/>
      <c r="L58" s="117"/>
      <c r="M58" s="116"/>
      <c r="N58" s="117"/>
      <c r="P58" s="595"/>
      <c r="Q58" s="595"/>
      <c r="R58" s="595"/>
      <c r="S58" s="595"/>
      <c r="T58" s="595"/>
      <c r="U58" s="595"/>
      <c r="V58" s="595"/>
      <c r="W58" s="596"/>
      <c r="X58" s="116"/>
      <c r="Y58" s="117"/>
      <c r="Z58" s="116"/>
      <c r="AA58" s="117"/>
      <c r="AB58" s="116"/>
      <c r="AC58" s="117"/>
    </row>
    <row r="59" spans="1:29" s="119" customFormat="1" ht="24.75" customHeight="1">
      <c r="A59" s="559" t="s">
        <v>137</v>
      </c>
      <c r="B59" s="561"/>
      <c r="C59" s="590" t="str">
        <f>C3</f>
        <v>トリム Cグループ</v>
      </c>
      <c r="D59" s="591"/>
      <c r="E59" s="591"/>
      <c r="F59" s="591"/>
      <c r="G59" s="591"/>
      <c r="H59" s="592"/>
      <c r="I59" s="105">
        <f>I3</f>
        <v>5</v>
      </c>
      <c r="J59" s="104" t="s">
        <v>138</v>
      </c>
      <c r="K59" s="104"/>
      <c r="L59" s="104"/>
      <c r="M59" s="104" t="s">
        <v>139</v>
      </c>
      <c r="N59" s="118"/>
      <c r="P59" s="559" t="s">
        <v>137</v>
      </c>
      <c r="Q59" s="561"/>
      <c r="R59" s="590" t="str">
        <f>C3</f>
        <v>トリム Cグループ</v>
      </c>
      <c r="S59" s="591"/>
      <c r="T59" s="591"/>
      <c r="U59" s="591"/>
      <c r="V59" s="591"/>
      <c r="W59" s="592"/>
      <c r="X59" s="105">
        <f>I3</f>
        <v>5</v>
      </c>
      <c r="Y59" s="104" t="s">
        <v>138</v>
      </c>
      <c r="Z59" s="104"/>
      <c r="AA59" s="104"/>
      <c r="AB59" s="104" t="s">
        <v>139</v>
      </c>
      <c r="AC59" s="118"/>
    </row>
    <row r="60" spans="1:29" s="119" customFormat="1" ht="24.75" customHeight="1">
      <c r="A60" s="559" t="s">
        <v>18</v>
      </c>
      <c r="B60" s="561"/>
      <c r="C60" s="559"/>
      <c r="D60" s="560"/>
      <c r="E60" s="560"/>
      <c r="F60" s="560"/>
      <c r="G60" s="560"/>
      <c r="H60" s="561"/>
      <c r="I60" s="559"/>
      <c r="J60" s="560"/>
      <c r="K60" s="560"/>
      <c r="L60" s="560"/>
      <c r="M60" s="560"/>
      <c r="N60" s="561"/>
      <c r="P60" s="559" t="s">
        <v>18</v>
      </c>
      <c r="Q60" s="561"/>
      <c r="R60" s="559"/>
      <c r="S60" s="560"/>
      <c r="T60" s="560"/>
      <c r="U60" s="560"/>
      <c r="V60" s="560"/>
      <c r="W60" s="561"/>
      <c r="X60" s="559"/>
      <c r="Y60" s="560"/>
      <c r="Z60" s="560"/>
      <c r="AA60" s="560"/>
      <c r="AB60" s="560"/>
      <c r="AC60" s="561"/>
    </row>
    <row r="61" spans="1:29" s="119" customFormat="1" ht="24.75" customHeight="1">
      <c r="A61" s="567" t="s">
        <v>140</v>
      </c>
      <c r="B61" s="568"/>
      <c r="C61" s="577" t="s">
        <v>141</v>
      </c>
      <c r="D61" s="568"/>
      <c r="E61" s="588"/>
      <c r="F61" s="573"/>
      <c r="G61" s="573"/>
      <c r="H61" s="589" t="s">
        <v>41</v>
      </c>
      <c r="I61" s="589"/>
      <c r="J61" s="573"/>
      <c r="K61" s="573"/>
      <c r="L61" s="574"/>
      <c r="M61" s="577" t="s">
        <v>141</v>
      </c>
      <c r="N61" s="568"/>
      <c r="P61" s="567" t="s">
        <v>140</v>
      </c>
      <c r="Q61" s="568"/>
      <c r="R61" s="577" t="s">
        <v>141</v>
      </c>
      <c r="S61" s="568"/>
      <c r="T61" s="588"/>
      <c r="U61" s="573"/>
      <c r="V61" s="573"/>
      <c r="W61" s="589" t="s">
        <v>41</v>
      </c>
      <c r="X61" s="589"/>
      <c r="Y61" s="573"/>
      <c r="Z61" s="573"/>
      <c r="AA61" s="574"/>
      <c r="AB61" s="577" t="s">
        <v>141</v>
      </c>
      <c r="AC61" s="568"/>
    </row>
    <row r="62" spans="1:29" s="119" customFormat="1" ht="24.75" customHeight="1">
      <c r="A62" s="569"/>
      <c r="B62" s="570"/>
      <c r="C62" s="578"/>
      <c r="D62" s="570"/>
      <c r="E62" s="580"/>
      <c r="F62" s="581"/>
      <c r="G62" s="581"/>
      <c r="H62" s="582" t="s">
        <v>41</v>
      </c>
      <c r="I62" s="582"/>
      <c r="J62" s="581"/>
      <c r="K62" s="581"/>
      <c r="L62" s="583"/>
      <c r="M62" s="578"/>
      <c r="N62" s="570"/>
      <c r="P62" s="569"/>
      <c r="Q62" s="570"/>
      <c r="R62" s="578"/>
      <c r="S62" s="570"/>
      <c r="T62" s="580"/>
      <c r="U62" s="581"/>
      <c r="V62" s="581"/>
      <c r="W62" s="582" t="s">
        <v>41</v>
      </c>
      <c r="X62" s="582"/>
      <c r="Y62" s="581"/>
      <c r="Z62" s="581"/>
      <c r="AA62" s="583"/>
      <c r="AB62" s="578"/>
      <c r="AC62" s="570"/>
    </row>
    <row r="63" spans="1:29" s="119" customFormat="1" ht="24.75" customHeight="1">
      <c r="A63" s="571"/>
      <c r="B63" s="572"/>
      <c r="C63" s="579"/>
      <c r="D63" s="572"/>
      <c r="E63" s="563"/>
      <c r="F63" s="564"/>
      <c r="G63" s="564"/>
      <c r="H63" s="565" t="s">
        <v>41</v>
      </c>
      <c r="I63" s="565"/>
      <c r="J63" s="564"/>
      <c r="K63" s="564"/>
      <c r="L63" s="566"/>
      <c r="M63" s="579"/>
      <c r="N63" s="572"/>
      <c r="P63" s="571"/>
      <c r="Q63" s="572"/>
      <c r="R63" s="579"/>
      <c r="S63" s="572"/>
      <c r="T63" s="563"/>
      <c r="U63" s="564"/>
      <c r="V63" s="564"/>
      <c r="W63" s="565" t="s">
        <v>41</v>
      </c>
      <c r="X63" s="565"/>
      <c r="Y63" s="564"/>
      <c r="Z63" s="564"/>
      <c r="AA63" s="566"/>
      <c r="AB63" s="579"/>
      <c r="AC63" s="572"/>
    </row>
    <row r="64" spans="1:29" s="119" customFormat="1" ht="24.75" customHeight="1">
      <c r="A64" s="575" t="s">
        <v>142</v>
      </c>
      <c r="B64" s="576"/>
      <c r="C64" s="559"/>
      <c r="D64" s="560"/>
      <c r="E64" s="560"/>
      <c r="F64" s="560"/>
      <c r="G64" s="560"/>
      <c r="H64" s="561"/>
      <c r="I64" s="559"/>
      <c r="J64" s="560"/>
      <c r="K64" s="560"/>
      <c r="L64" s="560"/>
      <c r="M64" s="560"/>
      <c r="N64" s="561"/>
      <c r="P64" s="575" t="s">
        <v>142</v>
      </c>
      <c r="Q64" s="576"/>
      <c r="R64" s="559"/>
      <c r="S64" s="560"/>
      <c r="T64" s="560"/>
      <c r="U64" s="560"/>
      <c r="V64" s="560"/>
      <c r="W64" s="561"/>
      <c r="X64" s="559"/>
      <c r="Y64" s="560"/>
      <c r="Z64" s="560"/>
      <c r="AA64" s="560"/>
      <c r="AB64" s="560"/>
      <c r="AC64" s="561"/>
    </row>
    <row r="65" spans="1:29" s="119" customFormat="1" ht="24.75" customHeight="1">
      <c r="A65" s="584" t="s">
        <v>143</v>
      </c>
      <c r="B65" s="585"/>
      <c r="C65" s="559"/>
      <c r="D65" s="560"/>
      <c r="E65" s="560"/>
      <c r="F65" s="560"/>
      <c r="G65" s="560"/>
      <c r="H65" s="561"/>
      <c r="I65" s="562" t="s">
        <v>144</v>
      </c>
      <c r="J65" s="562"/>
      <c r="K65" s="120"/>
      <c r="L65" s="121"/>
      <c r="M65" s="121"/>
      <c r="N65" s="122"/>
      <c r="P65" s="584" t="s">
        <v>143</v>
      </c>
      <c r="Q65" s="585"/>
      <c r="R65" s="559"/>
      <c r="S65" s="560"/>
      <c r="T65" s="560"/>
      <c r="U65" s="560"/>
      <c r="V65" s="560"/>
      <c r="W65" s="561"/>
      <c r="X65" s="562" t="s">
        <v>144</v>
      </c>
      <c r="Y65" s="562"/>
      <c r="Z65" s="120"/>
      <c r="AA65" s="121"/>
      <c r="AB65" s="121"/>
      <c r="AC65" s="122"/>
    </row>
    <row r="66" spans="1:29" s="119" customFormat="1" ht="24.75" customHeight="1">
      <c r="A66" s="586"/>
      <c r="B66" s="587"/>
      <c r="C66" s="559"/>
      <c r="D66" s="560"/>
      <c r="E66" s="560"/>
      <c r="F66" s="560"/>
      <c r="G66" s="560"/>
      <c r="H66" s="561"/>
      <c r="I66" s="562" t="s">
        <v>145</v>
      </c>
      <c r="J66" s="562"/>
      <c r="K66" s="120"/>
      <c r="L66" s="121"/>
      <c r="M66" s="121"/>
      <c r="N66" s="122"/>
      <c r="P66" s="586"/>
      <c r="Q66" s="587"/>
      <c r="R66" s="559"/>
      <c r="S66" s="560"/>
      <c r="T66" s="560"/>
      <c r="U66" s="560"/>
      <c r="V66" s="560"/>
      <c r="W66" s="561"/>
      <c r="X66" s="562" t="s">
        <v>145</v>
      </c>
      <c r="Y66" s="562"/>
      <c r="Z66" s="120"/>
      <c r="AA66" s="121"/>
      <c r="AB66" s="121"/>
      <c r="AC66" s="122"/>
    </row>
  </sheetData>
  <sheetProtection/>
  <mergeCells count="348"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A4:B4"/>
    <mergeCell ref="C4:H4"/>
    <mergeCell ref="I4:N4"/>
    <mergeCell ref="P4:Q4"/>
    <mergeCell ref="P1:W2"/>
    <mergeCell ref="R4:W4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P5:Q7"/>
    <mergeCell ref="R5:S7"/>
    <mergeCell ref="T5:V5"/>
    <mergeCell ref="W5:X5"/>
    <mergeCell ref="Y5:AA5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P38:Q38"/>
    <mergeCell ref="R38:W38"/>
    <mergeCell ref="X38:AC38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X44:Y44"/>
    <mergeCell ref="A45:H46"/>
    <mergeCell ref="I45:J45"/>
    <mergeCell ref="K45:L45"/>
    <mergeCell ref="M45:N45"/>
    <mergeCell ref="P45:W46"/>
    <mergeCell ref="X45:Y45"/>
    <mergeCell ref="Z45:AA45"/>
    <mergeCell ref="AB45:AC45"/>
    <mergeCell ref="A47:B47"/>
    <mergeCell ref="C47:H47"/>
    <mergeCell ref="P47:Q47"/>
    <mergeCell ref="R47:W47"/>
    <mergeCell ref="A48:B48"/>
    <mergeCell ref="C48:H48"/>
    <mergeCell ref="I48:N48"/>
    <mergeCell ref="P48:Q48"/>
    <mergeCell ref="R48:W48"/>
    <mergeCell ref="X48:AC48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X54:Y54"/>
    <mergeCell ref="A57:H58"/>
    <mergeCell ref="I57:J57"/>
    <mergeCell ref="K57:L57"/>
    <mergeCell ref="M57:N57"/>
    <mergeCell ref="P57:W58"/>
    <mergeCell ref="X57:Y57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J62:L62"/>
    <mergeCell ref="E63:G63"/>
    <mergeCell ref="R61:S63"/>
    <mergeCell ref="T61:V61"/>
    <mergeCell ref="W61:X61"/>
    <mergeCell ref="M61:N63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A64:B64"/>
    <mergeCell ref="C64:H64"/>
    <mergeCell ref="I64:N64"/>
    <mergeCell ref="P64:Q64"/>
    <mergeCell ref="R64:W64"/>
    <mergeCell ref="X65:Y65"/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7" r:id="rId1"/>
  <rowBreaks count="1" manualBreakCount="1">
    <brk id="2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28"/>
  <sheetViews>
    <sheetView view="pageBreakPreview" zoomScale="85" zoomScaleSheetLayoutView="85" zoomScalePageLayoutView="0" workbookViewId="0" topLeftCell="A1">
      <selection activeCell="B5" sqref="B5"/>
    </sheetView>
  </sheetViews>
  <sheetFormatPr defaultColWidth="9" defaultRowHeight="31.5" customHeight="1"/>
  <cols>
    <col min="1" max="1" width="4.59765625" style="175" customWidth="1"/>
    <col min="2" max="2" width="35.796875" style="177" customWidth="1"/>
    <col min="3" max="3" width="35.796875" style="178" customWidth="1"/>
    <col min="4" max="4" width="20" style="178" customWidth="1"/>
    <col min="5" max="5" width="15.69921875" style="176" customWidth="1"/>
    <col min="6" max="6" width="9.19921875" style="175" customWidth="1"/>
    <col min="7" max="16384" width="9" style="175" customWidth="1"/>
  </cols>
  <sheetData>
    <row r="1" spans="2:5" ht="31.5" customHeight="1">
      <c r="B1" s="366" t="s">
        <v>408</v>
      </c>
      <c r="C1" s="366"/>
      <c r="D1" s="366"/>
      <c r="E1" s="366"/>
    </row>
    <row r="2" spans="2:5" ht="31.5" customHeight="1">
      <c r="B2" s="367" t="s">
        <v>409</v>
      </c>
      <c r="C2" s="367"/>
      <c r="D2" s="367"/>
      <c r="E2" s="367"/>
    </row>
    <row r="3" spans="3:5" ht="14.25" customHeight="1" thickBot="1">
      <c r="C3" s="177"/>
      <c r="E3" s="163"/>
    </row>
    <row r="4" spans="2:5" ht="31.5" customHeight="1" thickBot="1">
      <c r="B4" s="344" t="s">
        <v>410</v>
      </c>
      <c r="C4" s="345" t="s">
        <v>411</v>
      </c>
      <c r="D4" s="345" t="s">
        <v>412</v>
      </c>
      <c r="E4" s="346" t="s">
        <v>415</v>
      </c>
    </row>
    <row r="5" spans="2:5" ht="31.5" customHeight="1">
      <c r="B5" s="305" t="s">
        <v>443</v>
      </c>
      <c r="C5" s="293" t="s">
        <v>443</v>
      </c>
      <c r="D5" s="312" t="s">
        <v>444</v>
      </c>
      <c r="E5" s="306">
        <v>7</v>
      </c>
    </row>
    <row r="6" spans="2:5" ht="31.5" customHeight="1">
      <c r="B6" s="302" t="s">
        <v>451</v>
      </c>
      <c r="C6" s="289" t="s">
        <v>451</v>
      </c>
      <c r="D6" s="309" t="s">
        <v>444</v>
      </c>
      <c r="E6" s="303">
        <v>9</v>
      </c>
    </row>
    <row r="7" spans="2:5" ht="31.5" customHeight="1">
      <c r="B7" s="308" t="s">
        <v>414</v>
      </c>
      <c r="C7" s="259" t="s">
        <v>414</v>
      </c>
      <c r="D7" s="309" t="s">
        <v>413</v>
      </c>
      <c r="E7" s="310">
        <v>5</v>
      </c>
    </row>
    <row r="8" spans="2:5" ht="31.5" customHeight="1">
      <c r="B8" s="302" t="s">
        <v>433</v>
      </c>
      <c r="C8" s="289" t="s">
        <v>434</v>
      </c>
      <c r="D8" s="309" t="s">
        <v>419</v>
      </c>
      <c r="E8" s="303">
        <v>4</v>
      </c>
    </row>
    <row r="9" spans="2:5" ht="31.5" customHeight="1">
      <c r="B9" s="302" t="s">
        <v>433</v>
      </c>
      <c r="C9" s="289" t="s">
        <v>441</v>
      </c>
      <c r="D9" s="309" t="s">
        <v>419</v>
      </c>
      <c r="E9" s="303">
        <v>7</v>
      </c>
    </row>
    <row r="10" spans="2:5" ht="31.5" customHeight="1">
      <c r="B10" s="302" t="s">
        <v>418</v>
      </c>
      <c r="C10" s="289" t="s">
        <v>418</v>
      </c>
      <c r="D10" s="309" t="s">
        <v>419</v>
      </c>
      <c r="E10" s="303">
        <v>2</v>
      </c>
    </row>
    <row r="11" spans="2:5" ht="31.5" customHeight="1">
      <c r="B11" s="302" t="s">
        <v>445</v>
      </c>
      <c r="C11" s="289" t="s">
        <v>445</v>
      </c>
      <c r="D11" s="309" t="s">
        <v>424</v>
      </c>
      <c r="E11" s="303">
        <v>7</v>
      </c>
    </row>
    <row r="12" spans="2:5" ht="31.5" customHeight="1">
      <c r="B12" s="302" t="s">
        <v>439</v>
      </c>
      <c r="C12" s="343" t="s">
        <v>440</v>
      </c>
      <c r="D12" s="309" t="s">
        <v>424</v>
      </c>
      <c r="E12" s="303">
        <v>4</v>
      </c>
    </row>
    <row r="13" spans="2:5" ht="31.5" customHeight="1">
      <c r="B13" s="302" t="s">
        <v>449</v>
      </c>
      <c r="C13" s="289" t="s">
        <v>449</v>
      </c>
      <c r="D13" s="309" t="s">
        <v>424</v>
      </c>
      <c r="E13" s="303">
        <v>9</v>
      </c>
    </row>
    <row r="14" spans="2:5" ht="31.5" customHeight="1">
      <c r="B14" s="302" t="s">
        <v>423</v>
      </c>
      <c r="C14" s="289" t="s">
        <v>423</v>
      </c>
      <c r="D14" s="309" t="s">
        <v>424</v>
      </c>
      <c r="E14" s="303">
        <v>2</v>
      </c>
    </row>
    <row r="15" spans="2:5" ht="31.5" customHeight="1">
      <c r="B15" s="302" t="s">
        <v>446</v>
      </c>
      <c r="C15" s="289" t="s">
        <v>448</v>
      </c>
      <c r="D15" s="309" t="s">
        <v>424</v>
      </c>
      <c r="E15" s="303">
        <v>9</v>
      </c>
    </row>
    <row r="16" spans="2:5" ht="31.5" customHeight="1">
      <c r="B16" s="302" t="s">
        <v>446</v>
      </c>
      <c r="C16" s="289" t="s">
        <v>447</v>
      </c>
      <c r="D16" s="309" t="s">
        <v>424</v>
      </c>
      <c r="E16" s="303">
        <v>7</v>
      </c>
    </row>
    <row r="17" spans="2:5" ht="31.5" customHeight="1">
      <c r="B17" s="358" t="s">
        <v>438</v>
      </c>
      <c r="C17" s="340" t="s">
        <v>438</v>
      </c>
      <c r="D17" s="309" t="s">
        <v>424</v>
      </c>
      <c r="E17" s="303">
        <v>4</v>
      </c>
    </row>
    <row r="18" spans="2:5" ht="31.5" customHeight="1">
      <c r="B18" s="302" t="s">
        <v>452</v>
      </c>
      <c r="C18" s="289" t="s">
        <v>452</v>
      </c>
      <c r="D18" s="309" t="s">
        <v>424</v>
      </c>
      <c r="E18" s="303">
        <v>9</v>
      </c>
    </row>
    <row r="19" spans="2:5" ht="31.5" customHeight="1">
      <c r="B19" s="302" t="s">
        <v>427</v>
      </c>
      <c r="C19" s="289" t="s">
        <v>428</v>
      </c>
      <c r="D19" s="309" t="s">
        <v>421</v>
      </c>
      <c r="E19" s="303">
        <v>2</v>
      </c>
    </row>
    <row r="20" spans="2:5" ht="31.5" customHeight="1">
      <c r="B20" s="302" t="s">
        <v>431</v>
      </c>
      <c r="C20" s="289" t="s">
        <v>432</v>
      </c>
      <c r="D20" s="309" t="s">
        <v>421</v>
      </c>
      <c r="E20" s="303">
        <v>4</v>
      </c>
    </row>
    <row r="21" spans="2:5" ht="31.5" customHeight="1">
      <c r="B21" s="302" t="s">
        <v>429</v>
      </c>
      <c r="C21" s="289" t="s">
        <v>430</v>
      </c>
      <c r="D21" s="309" t="s">
        <v>421</v>
      </c>
      <c r="E21" s="303">
        <v>4</v>
      </c>
    </row>
    <row r="22" spans="2:5" ht="31.5" customHeight="1">
      <c r="B22" s="302" t="s">
        <v>429</v>
      </c>
      <c r="C22" s="289" t="s">
        <v>442</v>
      </c>
      <c r="D22" s="309" t="s">
        <v>421</v>
      </c>
      <c r="E22" s="303">
        <v>7</v>
      </c>
    </row>
    <row r="23" spans="2:5" ht="31.5" customHeight="1">
      <c r="B23" s="302" t="s">
        <v>420</v>
      </c>
      <c r="C23" s="289" t="s">
        <v>420</v>
      </c>
      <c r="D23" s="309" t="s">
        <v>421</v>
      </c>
      <c r="E23" s="303">
        <v>2</v>
      </c>
    </row>
    <row r="24" spans="2:5" ht="31.5" customHeight="1">
      <c r="B24" s="302" t="s">
        <v>422</v>
      </c>
      <c r="C24" s="289" t="s">
        <v>422</v>
      </c>
      <c r="D24" s="309" t="s">
        <v>421</v>
      </c>
      <c r="E24" s="303">
        <v>2</v>
      </c>
    </row>
    <row r="25" spans="2:5" ht="31.5" customHeight="1">
      <c r="B25" s="302" t="s">
        <v>450</v>
      </c>
      <c r="C25" s="289" t="s">
        <v>450</v>
      </c>
      <c r="D25" s="309" t="s">
        <v>421</v>
      </c>
      <c r="E25" s="303">
        <v>9</v>
      </c>
    </row>
    <row r="26" spans="2:5" ht="31.5" customHeight="1">
      <c r="B26" s="302" t="s">
        <v>425</v>
      </c>
      <c r="C26" s="289" t="s">
        <v>426</v>
      </c>
      <c r="D26" s="309" t="s">
        <v>421</v>
      </c>
      <c r="E26" s="303">
        <v>2</v>
      </c>
    </row>
    <row r="27" spans="2:5" ht="31.5" customHeight="1">
      <c r="B27" s="302" t="s">
        <v>435</v>
      </c>
      <c r="C27" s="289" t="s">
        <v>436</v>
      </c>
      <c r="D27" s="309" t="s">
        <v>437</v>
      </c>
      <c r="E27" s="303">
        <v>4</v>
      </c>
    </row>
    <row r="28" spans="2:5" ht="31.5" customHeight="1" thickBot="1">
      <c r="B28" s="304" t="s">
        <v>435</v>
      </c>
      <c r="C28" s="291" t="s">
        <v>435</v>
      </c>
      <c r="D28" s="311" t="s">
        <v>437</v>
      </c>
      <c r="E28" s="307">
        <v>9</v>
      </c>
    </row>
  </sheetData>
  <sheetProtection/>
  <mergeCells count="2">
    <mergeCell ref="B1:E1"/>
    <mergeCell ref="B2:E2"/>
  </mergeCells>
  <printOptions/>
  <pageMargins left="0.5905511811023623" right="0.2362204724409449" top="0.7874015748031497" bottom="0.7480314960629921" header="0.31496062992125984" footer="0.31496062992125984"/>
  <pageSetup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1">
      <selection activeCell="C4" sqref="C4:H4"/>
    </sheetView>
  </sheetViews>
  <sheetFormatPr defaultColWidth="5" defaultRowHeight="14.25"/>
  <cols>
    <col min="1" max="31" width="5" style="125" customWidth="1"/>
    <col min="32" max="32" width="25.3984375" style="125" customWidth="1"/>
    <col min="33" max="16384" width="5" style="125" customWidth="1"/>
  </cols>
  <sheetData>
    <row r="1" spans="1:29" ht="15.75" customHeight="1">
      <c r="A1" s="593" t="s">
        <v>133</v>
      </c>
      <c r="B1" s="593"/>
      <c r="C1" s="593"/>
      <c r="D1" s="593"/>
      <c r="E1" s="593"/>
      <c r="F1" s="593"/>
      <c r="G1" s="593"/>
      <c r="H1" s="594"/>
      <c r="I1" s="559" t="s">
        <v>134</v>
      </c>
      <c r="J1" s="561"/>
      <c r="K1" s="559" t="s">
        <v>135</v>
      </c>
      <c r="L1" s="561"/>
      <c r="M1" s="559" t="s">
        <v>136</v>
      </c>
      <c r="N1" s="561"/>
      <c r="P1" s="593" t="s">
        <v>133</v>
      </c>
      <c r="Q1" s="593"/>
      <c r="R1" s="593"/>
      <c r="S1" s="593"/>
      <c r="T1" s="593"/>
      <c r="U1" s="593"/>
      <c r="V1" s="593"/>
      <c r="W1" s="594"/>
      <c r="X1" s="559" t="s">
        <v>134</v>
      </c>
      <c r="Y1" s="561"/>
      <c r="Z1" s="559" t="s">
        <v>135</v>
      </c>
      <c r="AA1" s="561"/>
      <c r="AB1" s="559" t="s">
        <v>136</v>
      </c>
      <c r="AC1" s="561"/>
    </row>
    <row r="2" spans="1:29" ht="33" customHeight="1">
      <c r="A2" s="595"/>
      <c r="B2" s="595"/>
      <c r="C2" s="595"/>
      <c r="D2" s="595"/>
      <c r="E2" s="595"/>
      <c r="F2" s="595"/>
      <c r="G2" s="595"/>
      <c r="H2" s="596"/>
      <c r="I2" s="116"/>
      <c r="J2" s="117"/>
      <c r="K2" s="116"/>
      <c r="L2" s="117"/>
      <c r="M2" s="116"/>
      <c r="N2" s="117"/>
      <c r="P2" s="595"/>
      <c r="Q2" s="595"/>
      <c r="R2" s="595"/>
      <c r="S2" s="595"/>
      <c r="T2" s="595"/>
      <c r="U2" s="595"/>
      <c r="V2" s="595"/>
      <c r="W2" s="596"/>
      <c r="X2" s="116"/>
      <c r="Y2" s="117"/>
      <c r="Z2" s="116"/>
      <c r="AA2" s="117"/>
      <c r="AB2" s="116"/>
      <c r="AC2" s="117"/>
    </row>
    <row r="3" spans="1:32" s="119" customFormat="1" ht="25.5" customHeight="1">
      <c r="A3" s="559" t="s">
        <v>137</v>
      </c>
      <c r="B3" s="561"/>
      <c r="C3" s="590" t="s">
        <v>273</v>
      </c>
      <c r="D3" s="591"/>
      <c r="E3" s="591"/>
      <c r="F3" s="591"/>
      <c r="G3" s="591"/>
      <c r="H3" s="592"/>
      <c r="I3" s="120">
        <v>6</v>
      </c>
      <c r="J3" s="121" t="s">
        <v>138</v>
      </c>
      <c r="K3" s="121"/>
      <c r="L3" s="121">
        <v>1</v>
      </c>
      <c r="M3" s="121" t="s">
        <v>139</v>
      </c>
      <c r="N3" s="122"/>
      <c r="P3" s="559" t="s">
        <v>137</v>
      </c>
      <c r="Q3" s="561"/>
      <c r="R3" s="590" t="str">
        <f>C3</f>
        <v>トリム Dグループ</v>
      </c>
      <c r="S3" s="591"/>
      <c r="T3" s="591"/>
      <c r="U3" s="591"/>
      <c r="V3" s="591"/>
      <c r="W3" s="592"/>
      <c r="X3" s="120">
        <f>I3</f>
        <v>6</v>
      </c>
      <c r="Y3" s="121" t="s">
        <v>138</v>
      </c>
      <c r="Z3" s="121"/>
      <c r="AA3" s="121">
        <v>2</v>
      </c>
      <c r="AB3" s="121" t="s">
        <v>139</v>
      </c>
      <c r="AC3" s="122"/>
      <c r="AF3" s="222" t="s">
        <v>237</v>
      </c>
    </row>
    <row r="4" spans="1:32" s="119" customFormat="1" ht="25.5" customHeight="1">
      <c r="A4" s="559" t="s">
        <v>18</v>
      </c>
      <c r="B4" s="561"/>
      <c r="C4" s="559" t="str">
        <f>AF3</f>
        <v>タッチＡ</v>
      </c>
      <c r="D4" s="560"/>
      <c r="E4" s="560"/>
      <c r="F4" s="560"/>
      <c r="G4" s="560"/>
      <c r="H4" s="561"/>
      <c r="I4" s="559" t="str">
        <f>AF5</f>
        <v>みどり会　Ｂ</v>
      </c>
      <c r="J4" s="560"/>
      <c r="K4" s="560"/>
      <c r="L4" s="560"/>
      <c r="M4" s="560"/>
      <c r="N4" s="561"/>
      <c r="P4" s="559" t="s">
        <v>18</v>
      </c>
      <c r="Q4" s="561"/>
      <c r="R4" s="559" t="str">
        <f>AF4</f>
        <v>みどり会　Ａ</v>
      </c>
      <c r="S4" s="560"/>
      <c r="T4" s="560"/>
      <c r="U4" s="560"/>
      <c r="V4" s="560"/>
      <c r="W4" s="561"/>
      <c r="X4" s="559" t="str">
        <f>AF6</f>
        <v>旭南ソフトバレー</v>
      </c>
      <c r="Y4" s="560"/>
      <c r="Z4" s="560"/>
      <c r="AA4" s="560"/>
      <c r="AB4" s="560"/>
      <c r="AC4" s="561"/>
      <c r="AF4" s="222" t="s">
        <v>236</v>
      </c>
    </row>
    <row r="5" spans="1:32" s="119" customFormat="1" ht="25.5" customHeight="1">
      <c r="A5" s="567" t="s">
        <v>140</v>
      </c>
      <c r="B5" s="568"/>
      <c r="C5" s="577" t="s">
        <v>141</v>
      </c>
      <c r="D5" s="568"/>
      <c r="E5" s="588"/>
      <c r="F5" s="573"/>
      <c r="G5" s="573"/>
      <c r="H5" s="589" t="s">
        <v>41</v>
      </c>
      <c r="I5" s="589"/>
      <c r="J5" s="573"/>
      <c r="K5" s="573"/>
      <c r="L5" s="574"/>
      <c r="M5" s="577" t="s">
        <v>141</v>
      </c>
      <c r="N5" s="568"/>
      <c r="P5" s="567" t="s">
        <v>140</v>
      </c>
      <c r="Q5" s="568"/>
      <c r="R5" s="577" t="s">
        <v>141</v>
      </c>
      <c r="S5" s="568"/>
      <c r="T5" s="588"/>
      <c r="U5" s="573"/>
      <c r="V5" s="573"/>
      <c r="W5" s="589" t="s">
        <v>41</v>
      </c>
      <c r="X5" s="589"/>
      <c r="Y5" s="573"/>
      <c r="Z5" s="573"/>
      <c r="AA5" s="574"/>
      <c r="AB5" s="577" t="s">
        <v>141</v>
      </c>
      <c r="AC5" s="568"/>
      <c r="AF5" s="222" t="s">
        <v>240</v>
      </c>
    </row>
    <row r="6" spans="1:32" s="119" customFormat="1" ht="25.5" customHeight="1">
      <c r="A6" s="569"/>
      <c r="B6" s="570"/>
      <c r="C6" s="578"/>
      <c r="D6" s="570"/>
      <c r="E6" s="580"/>
      <c r="F6" s="581"/>
      <c r="G6" s="581"/>
      <c r="H6" s="582" t="s">
        <v>41</v>
      </c>
      <c r="I6" s="582"/>
      <c r="J6" s="581"/>
      <c r="K6" s="581"/>
      <c r="L6" s="583"/>
      <c r="M6" s="578"/>
      <c r="N6" s="570"/>
      <c r="P6" s="569"/>
      <c r="Q6" s="570"/>
      <c r="R6" s="578"/>
      <c r="S6" s="570"/>
      <c r="T6" s="580"/>
      <c r="U6" s="581"/>
      <c r="V6" s="581"/>
      <c r="W6" s="582" t="s">
        <v>41</v>
      </c>
      <c r="X6" s="582"/>
      <c r="Y6" s="581"/>
      <c r="Z6" s="581"/>
      <c r="AA6" s="583"/>
      <c r="AB6" s="578"/>
      <c r="AC6" s="570"/>
      <c r="AF6" s="222" t="s">
        <v>235</v>
      </c>
    </row>
    <row r="7" spans="1:32" s="119" customFormat="1" ht="25.5" customHeight="1">
      <c r="A7" s="571"/>
      <c r="B7" s="572"/>
      <c r="C7" s="579"/>
      <c r="D7" s="572"/>
      <c r="E7" s="563"/>
      <c r="F7" s="564"/>
      <c r="G7" s="564"/>
      <c r="H7" s="565" t="s">
        <v>41</v>
      </c>
      <c r="I7" s="565"/>
      <c r="J7" s="564"/>
      <c r="K7" s="564"/>
      <c r="L7" s="566"/>
      <c r="M7" s="579"/>
      <c r="N7" s="572"/>
      <c r="P7" s="571"/>
      <c r="Q7" s="572"/>
      <c r="R7" s="579"/>
      <c r="S7" s="572"/>
      <c r="T7" s="563"/>
      <c r="U7" s="564"/>
      <c r="V7" s="564"/>
      <c r="W7" s="565" t="s">
        <v>41</v>
      </c>
      <c r="X7" s="565"/>
      <c r="Y7" s="564"/>
      <c r="Z7" s="564"/>
      <c r="AA7" s="566"/>
      <c r="AB7" s="579"/>
      <c r="AC7" s="572"/>
      <c r="AF7" s="222" t="s">
        <v>238</v>
      </c>
    </row>
    <row r="8" spans="1:32" s="119" customFormat="1" ht="25.5" customHeight="1">
      <c r="A8" s="575" t="s">
        <v>142</v>
      </c>
      <c r="B8" s="576"/>
      <c r="C8" s="559"/>
      <c r="D8" s="560"/>
      <c r="E8" s="560"/>
      <c r="F8" s="560"/>
      <c r="G8" s="560"/>
      <c r="H8" s="561"/>
      <c r="I8" s="559"/>
      <c r="J8" s="560"/>
      <c r="K8" s="560"/>
      <c r="L8" s="560"/>
      <c r="M8" s="560"/>
      <c r="N8" s="561"/>
      <c r="P8" s="575" t="s">
        <v>142</v>
      </c>
      <c r="Q8" s="576"/>
      <c r="R8" s="559"/>
      <c r="S8" s="560"/>
      <c r="T8" s="560"/>
      <c r="U8" s="560"/>
      <c r="V8" s="560"/>
      <c r="W8" s="561"/>
      <c r="X8" s="559"/>
      <c r="Y8" s="560"/>
      <c r="Z8" s="560"/>
      <c r="AA8" s="560"/>
      <c r="AB8" s="560"/>
      <c r="AC8" s="561"/>
      <c r="AF8" s="222" t="s">
        <v>239</v>
      </c>
    </row>
    <row r="9" spans="1:29" s="119" customFormat="1" ht="25.5" customHeight="1">
      <c r="A9" s="584" t="s">
        <v>143</v>
      </c>
      <c r="B9" s="585"/>
      <c r="C9" s="559" t="str">
        <f>AF7</f>
        <v>JBY</v>
      </c>
      <c r="D9" s="560"/>
      <c r="E9" s="560"/>
      <c r="F9" s="560"/>
      <c r="G9" s="560"/>
      <c r="H9" s="561"/>
      <c r="I9" s="562" t="s">
        <v>144</v>
      </c>
      <c r="J9" s="562"/>
      <c r="K9" s="120"/>
      <c r="L9" s="121"/>
      <c r="M9" s="121"/>
      <c r="N9" s="122"/>
      <c r="P9" s="584" t="s">
        <v>143</v>
      </c>
      <c r="Q9" s="585"/>
      <c r="R9" s="559" t="str">
        <f>AF3</f>
        <v>タッチＡ</v>
      </c>
      <c r="S9" s="560"/>
      <c r="T9" s="560"/>
      <c r="U9" s="560"/>
      <c r="V9" s="560"/>
      <c r="W9" s="561"/>
      <c r="X9" s="562" t="s">
        <v>144</v>
      </c>
      <c r="Y9" s="562"/>
      <c r="Z9" s="120"/>
      <c r="AA9" s="121"/>
      <c r="AB9" s="121"/>
      <c r="AC9" s="122"/>
    </row>
    <row r="10" spans="1:29" s="119" customFormat="1" ht="25.5" customHeight="1">
      <c r="A10" s="586"/>
      <c r="B10" s="587"/>
      <c r="C10" s="559" t="str">
        <f>AF8</f>
        <v>タッチＢ</v>
      </c>
      <c r="D10" s="560"/>
      <c r="E10" s="560"/>
      <c r="F10" s="560"/>
      <c r="G10" s="560"/>
      <c r="H10" s="561"/>
      <c r="I10" s="562" t="s">
        <v>145</v>
      </c>
      <c r="J10" s="562"/>
      <c r="K10" s="120"/>
      <c r="L10" s="121"/>
      <c r="M10" s="121"/>
      <c r="N10" s="122"/>
      <c r="P10" s="586"/>
      <c r="Q10" s="587"/>
      <c r="R10" s="559" t="str">
        <f>AF5</f>
        <v>みどり会　Ｂ</v>
      </c>
      <c r="S10" s="560"/>
      <c r="T10" s="560"/>
      <c r="U10" s="560"/>
      <c r="V10" s="560"/>
      <c r="W10" s="561"/>
      <c r="X10" s="562" t="s">
        <v>145</v>
      </c>
      <c r="Y10" s="562"/>
      <c r="Z10" s="120"/>
      <c r="AA10" s="121"/>
      <c r="AB10" s="121"/>
      <c r="AC10" s="122"/>
    </row>
    <row r="11" spans="1:25" ht="18.75" customHeight="1">
      <c r="A11" s="123"/>
      <c r="B11" s="123"/>
      <c r="C11" s="124"/>
      <c r="D11" s="124"/>
      <c r="E11" s="124"/>
      <c r="F11" s="124"/>
      <c r="G11" s="124"/>
      <c r="H11" s="124"/>
      <c r="I11" s="173"/>
      <c r="J11" s="173"/>
      <c r="P11" s="123"/>
      <c r="Q11" s="123"/>
      <c r="R11" s="124"/>
      <c r="S11" s="124"/>
      <c r="T11" s="124"/>
      <c r="U11" s="124"/>
      <c r="V11" s="124"/>
      <c r="W11" s="124"/>
      <c r="X11" s="173"/>
      <c r="Y11" s="173"/>
    </row>
    <row r="12" spans="1:25" ht="18.75" customHeight="1">
      <c r="A12" s="123"/>
      <c r="B12" s="123"/>
      <c r="C12" s="124"/>
      <c r="D12" s="124"/>
      <c r="E12" s="124"/>
      <c r="F12" s="124"/>
      <c r="G12" s="124"/>
      <c r="H12" s="124"/>
      <c r="I12" s="173"/>
      <c r="J12" s="173"/>
      <c r="P12" s="123"/>
      <c r="Q12" s="123"/>
      <c r="R12" s="124"/>
      <c r="S12" s="124"/>
      <c r="T12" s="124"/>
      <c r="U12" s="124"/>
      <c r="V12" s="124"/>
      <c r="W12" s="124"/>
      <c r="X12" s="173"/>
      <c r="Y12" s="173"/>
    </row>
    <row r="13" spans="1:29" ht="15.75" customHeight="1">
      <c r="A13" s="593" t="s">
        <v>133</v>
      </c>
      <c r="B13" s="593"/>
      <c r="C13" s="593"/>
      <c r="D13" s="593"/>
      <c r="E13" s="593"/>
      <c r="F13" s="593"/>
      <c r="G13" s="593"/>
      <c r="H13" s="594"/>
      <c r="I13" s="559" t="s">
        <v>134</v>
      </c>
      <c r="J13" s="561"/>
      <c r="K13" s="559" t="s">
        <v>135</v>
      </c>
      <c r="L13" s="561"/>
      <c r="M13" s="559" t="s">
        <v>136</v>
      </c>
      <c r="N13" s="561"/>
      <c r="P13" s="593" t="s">
        <v>133</v>
      </c>
      <c r="Q13" s="593"/>
      <c r="R13" s="593"/>
      <c r="S13" s="593"/>
      <c r="T13" s="593"/>
      <c r="U13" s="593"/>
      <c r="V13" s="593"/>
      <c r="W13" s="594"/>
      <c r="X13" s="559" t="s">
        <v>134</v>
      </c>
      <c r="Y13" s="561"/>
      <c r="Z13" s="559" t="s">
        <v>135</v>
      </c>
      <c r="AA13" s="561"/>
      <c r="AB13" s="559" t="s">
        <v>136</v>
      </c>
      <c r="AC13" s="561"/>
    </row>
    <row r="14" spans="1:29" ht="33" customHeight="1">
      <c r="A14" s="595"/>
      <c r="B14" s="595"/>
      <c r="C14" s="595"/>
      <c r="D14" s="595"/>
      <c r="E14" s="595"/>
      <c r="F14" s="595"/>
      <c r="G14" s="595"/>
      <c r="H14" s="596"/>
      <c r="I14" s="116"/>
      <c r="J14" s="117"/>
      <c r="K14" s="116"/>
      <c r="L14" s="117"/>
      <c r="M14" s="116"/>
      <c r="N14" s="117"/>
      <c r="P14" s="595"/>
      <c r="Q14" s="595"/>
      <c r="R14" s="595"/>
      <c r="S14" s="595"/>
      <c r="T14" s="595"/>
      <c r="U14" s="595"/>
      <c r="V14" s="595"/>
      <c r="W14" s="596"/>
      <c r="X14" s="116"/>
      <c r="Y14" s="117"/>
      <c r="Z14" s="116"/>
      <c r="AA14" s="117"/>
      <c r="AB14" s="116"/>
      <c r="AC14" s="117"/>
    </row>
    <row r="15" spans="1:29" s="119" customFormat="1" ht="24.75" customHeight="1">
      <c r="A15" s="559" t="s">
        <v>137</v>
      </c>
      <c r="B15" s="561"/>
      <c r="C15" s="590" t="str">
        <f>C3</f>
        <v>トリム Dグループ</v>
      </c>
      <c r="D15" s="591"/>
      <c r="E15" s="591"/>
      <c r="F15" s="591"/>
      <c r="G15" s="591"/>
      <c r="H15" s="592"/>
      <c r="I15" s="120">
        <f>I3</f>
        <v>6</v>
      </c>
      <c r="J15" s="121" t="s">
        <v>138</v>
      </c>
      <c r="K15" s="121"/>
      <c r="L15" s="121">
        <f>AA3+1</f>
        <v>3</v>
      </c>
      <c r="M15" s="121" t="s">
        <v>139</v>
      </c>
      <c r="N15" s="122"/>
      <c r="P15" s="559" t="s">
        <v>137</v>
      </c>
      <c r="Q15" s="561"/>
      <c r="R15" s="590" t="str">
        <f>C3</f>
        <v>トリム Dグループ</v>
      </c>
      <c r="S15" s="591"/>
      <c r="T15" s="591"/>
      <c r="U15" s="591"/>
      <c r="V15" s="591"/>
      <c r="W15" s="592"/>
      <c r="X15" s="120">
        <f>I3</f>
        <v>6</v>
      </c>
      <c r="Y15" s="121" t="s">
        <v>138</v>
      </c>
      <c r="Z15" s="121"/>
      <c r="AA15" s="121">
        <f>L15+1</f>
        <v>4</v>
      </c>
      <c r="AB15" s="121" t="s">
        <v>139</v>
      </c>
      <c r="AC15" s="122"/>
    </row>
    <row r="16" spans="1:29" s="119" customFormat="1" ht="24.75" customHeight="1">
      <c r="A16" s="559" t="s">
        <v>18</v>
      </c>
      <c r="B16" s="561"/>
      <c r="C16" s="559" t="str">
        <f>AF5</f>
        <v>みどり会　Ｂ</v>
      </c>
      <c r="D16" s="560"/>
      <c r="E16" s="560"/>
      <c r="F16" s="560"/>
      <c r="G16" s="560"/>
      <c r="H16" s="561"/>
      <c r="I16" s="559" t="str">
        <f>AF7</f>
        <v>JBY</v>
      </c>
      <c r="J16" s="560"/>
      <c r="K16" s="560"/>
      <c r="L16" s="560"/>
      <c r="M16" s="560"/>
      <c r="N16" s="561"/>
      <c r="P16" s="559" t="s">
        <v>18</v>
      </c>
      <c r="Q16" s="561"/>
      <c r="R16" s="559" t="str">
        <f>AF6</f>
        <v>旭南ソフトバレー</v>
      </c>
      <c r="S16" s="560"/>
      <c r="T16" s="560"/>
      <c r="U16" s="560"/>
      <c r="V16" s="560"/>
      <c r="W16" s="561"/>
      <c r="X16" s="559" t="str">
        <f>AF8</f>
        <v>タッチＢ</v>
      </c>
      <c r="Y16" s="560"/>
      <c r="Z16" s="560"/>
      <c r="AA16" s="560"/>
      <c r="AB16" s="560"/>
      <c r="AC16" s="561"/>
    </row>
    <row r="17" spans="1:29" s="119" customFormat="1" ht="24.75" customHeight="1">
      <c r="A17" s="567" t="s">
        <v>140</v>
      </c>
      <c r="B17" s="568"/>
      <c r="C17" s="577" t="s">
        <v>141</v>
      </c>
      <c r="D17" s="568"/>
      <c r="E17" s="588"/>
      <c r="F17" s="573"/>
      <c r="G17" s="573"/>
      <c r="H17" s="589" t="s">
        <v>41</v>
      </c>
      <c r="I17" s="589"/>
      <c r="J17" s="573"/>
      <c r="K17" s="573"/>
      <c r="L17" s="574"/>
      <c r="M17" s="577" t="s">
        <v>141</v>
      </c>
      <c r="N17" s="568"/>
      <c r="P17" s="567" t="s">
        <v>140</v>
      </c>
      <c r="Q17" s="568"/>
      <c r="R17" s="577" t="s">
        <v>141</v>
      </c>
      <c r="S17" s="568"/>
      <c r="T17" s="588"/>
      <c r="U17" s="573"/>
      <c r="V17" s="573"/>
      <c r="W17" s="589" t="s">
        <v>41</v>
      </c>
      <c r="X17" s="589"/>
      <c r="Y17" s="573"/>
      <c r="Z17" s="573"/>
      <c r="AA17" s="574"/>
      <c r="AB17" s="577" t="s">
        <v>141</v>
      </c>
      <c r="AC17" s="568"/>
    </row>
    <row r="18" spans="1:29" s="119" customFormat="1" ht="24.75" customHeight="1">
      <c r="A18" s="569"/>
      <c r="B18" s="570"/>
      <c r="C18" s="578"/>
      <c r="D18" s="570"/>
      <c r="E18" s="580"/>
      <c r="F18" s="581"/>
      <c r="G18" s="581"/>
      <c r="H18" s="582" t="s">
        <v>41</v>
      </c>
      <c r="I18" s="582"/>
      <c r="J18" s="581"/>
      <c r="K18" s="581"/>
      <c r="L18" s="583"/>
      <c r="M18" s="578"/>
      <c r="N18" s="570"/>
      <c r="P18" s="569"/>
      <c r="Q18" s="570"/>
      <c r="R18" s="578"/>
      <c r="S18" s="570"/>
      <c r="T18" s="580"/>
      <c r="U18" s="581"/>
      <c r="V18" s="581"/>
      <c r="W18" s="582" t="s">
        <v>41</v>
      </c>
      <c r="X18" s="582"/>
      <c r="Y18" s="581"/>
      <c r="Z18" s="581"/>
      <c r="AA18" s="583"/>
      <c r="AB18" s="578"/>
      <c r="AC18" s="570"/>
    </row>
    <row r="19" spans="1:29" s="119" customFormat="1" ht="24.75" customHeight="1">
      <c r="A19" s="571"/>
      <c r="B19" s="572"/>
      <c r="C19" s="579"/>
      <c r="D19" s="572"/>
      <c r="E19" s="563"/>
      <c r="F19" s="564"/>
      <c r="G19" s="564"/>
      <c r="H19" s="565" t="s">
        <v>41</v>
      </c>
      <c r="I19" s="565"/>
      <c r="J19" s="564"/>
      <c r="K19" s="564"/>
      <c r="L19" s="566"/>
      <c r="M19" s="579"/>
      <c r="N19" s="572"/>
      <c r="P19" s="571"/>
      <c r="Q19" s="572"/>
      <c r="R19" s="579"/>
      <c r="S19" s="572"/>
      <c r="T19" s="563"/>
      <c r="U19" s="564"/>
      <c r="V19" s="564"/>
      <c r="W19" s="565" t="s">
        <v>41</v>
      </c>
      <c r="X19" s="565"/>
      <c r="Y19" s="564"/>
      <c r="Z19" s="564"/>
      <c r="AA19" s="566"/>
      <c r="AB19" s="579"/>
      <c r="AC19" s="572"/>
    </row>
    <row r="20" spans="1:29" s="119" customFormat="1" ht="24.75" customHeight="1">
      <c r="A20" s="575" t="s">
        <v>142</v>
      </c>
      <c r="B20" s="576"/>
      <c r="C20" s="559"/>
      <c r="D20" s="560"/>
      <c r="E20" s="560"/>
      <c r="F20" s="560"/>
      <c r="G20" s="560"/>
      <c r="H20" s="561"/>
      <c r="I20" s="559"/>
      <c r="J20" s="560"/>
      <c r="K20" s="560"/>
      <c r="L20" s="560"/>
      <c r="M20" s="560"/>
      <c r="N20" s="561"/>
      <c r="P20" s="575" t="s">
        <v>142</v>
      </c>
      <c r="Q20" s="576"/>
      <c r="R20" s="559"/>
      <c r="S20" s="560"/>
      <c r="T20" s="560"/>
      <c r="U20" s="560"/>
      <c r="V20" s="560"/>
      <c r="W20" s="561"/>
      <c r="X20" s="559"/>
      <c r="Y20" s="560"/>
      <c r="Z20" s="560"/>
      <c r="AA20" s="560"/>
      <c r="AB20" s="560"/>
      <c r="AC20" s="561"/>
    </row>
    <row r="21" spans="1:29" s="119" customFormat="1" ht="24.75" customHeight="1">
      <c r="A21" s="584" t="s">
        <v>143</v>
      </c>
      <c r="B21" s="585"/>
      <c r="C21" s="559" t="str">
        <f>AF4</f>
        <v>みどり会　Ａ</v>
      </c>
      <c r="D21" s="560"/>
      <c r="E21" s="560"/>
      <c r="F21" s="560"/>
      <c r="G21" s="560"/>
      <c r="H21" s="561"/>
      <c r="I21" s="562" t="s">
        <v>144</v>
      </c>
      <c r="J21" s="562"/>
      <c r="K21" s="120"/>
      <c r="L21" s="121"/>
      <c r="M21" s="121"/>
      <c r="N21" s="122"/>
      <c r="P21" s="584" t="s">
        <v>143</v>
      </c>
      <c r="Q21" s="585"/>
      <c r="R21" s="559" t="str">
        <f>AF5</f>
        <v>みどり会　Ｂ</v>
      </c>
      <c r="S21" s="560"/>
      <c r="T21" s="560"/>
      <c r="U21" s="560"/>
      <c r="V21" s="560"/>
      <c r="W21" s="561"/>
      <c r="X21" s="562" t="s">
        <v>144</v>
      </c>
      <c r="Y21" s="562"/>
      <c r="Z21" s="120"/>
      <c r="AA21" s="121"/>
      <c r="AB21" s="121"/>
      <c r="AC21" s="122"/>
    </row>
    <row r="22" spans="1:29" s="119" customFormat="1" ht="24.75" customHeight="1">
      <c r="A22" s="586"/>
      <c r="B22" s="587"/>
      <c r="C22" s="559" t="str">
        <f>AF6</f>
        <v>旭南ソフトバレー</v>
      </c>
      <c r="D22" s="560"/>
      <c r="E22" s="560"/>
      <c r="F22" s="560"/>
      <c r="G22" s="560"/>
      <c r="H22" s="561"/>
      <c r="I22" s="562" t="s">
        <v>145</v>
      </c>
      <c r="J22" s="562"/>
      <c r="K22" s="120"/>
      <c r="L22" s="121"/>
      <c r="M22" s="121"/>
      <c r="N22" s="122"/>
      <c r="P22" s="586"/>
      <c r="Q22" s="587"/>
      <c r="R22" s="559" t="str">
        <f>AF7</f>
        <v>JBY</v>
      </c>
      <c r="S22" s="560"/>
      <c r="T22" s="560"/>
      <c r="U22" s="560"/>
      <c r="V22" s="560"/>
      <c r="W22" s="561"/>
      <c r="X22" s="562" t="s">
        <v>145</v>
      </c>
      <c r="Y22" s="562"/>
      <c r="Z22" s="120"/>
      <c r="AA22" s="121"/>
      <c r="AB22" s="121"/>
      <c r="AC22" s="122"/>
    </row>
    <row r="23" spans="1:29" ht="15.75" customHeight="1">
      <c r="A23" s="593" t="s">
        <v>133</v>
      </c>
      <c r="B23" s="593"/>
      <c r="C23" s="593"/>
      <c r="D23" s="593"/>
      <c r="E23" s="593"/>
      <c r="F23" s="593"/>
      <c r="G23" s="593"/>
      <c r="H23" s="594"/>
      <c r="I23" s="559" t="s">
        <v>134</v>
      </c>
      <c r="J23" s="561"/>
      <c r="K23" s="559" t="s">
        <v>135</v>
      </c>
      <c r="L23" s="561"/>
      <c r="M23" s="559" t="s">
        <v>136</v>
      </c>
      <c r="N23" s="561"/>
      <c r="P23" s="593" t="s">
        <v>133</v>
      </c>
      <c r="Q23" s="593"/>
      <c r="R23" s="593"/>
      <c r="S23" s="593"/>
      <c r="T23" s="593"/>
      <c r="U23" s="593"/>
      <c r="V23" s="593"/>
      <c r="W23" s="594"/>
      <c r="X23" s="559" t="s">
        <v>134</v>
      </c>
      <c r="Y23" s="561"/>
      <c r="Z23" s="559" t="s">
        <v>135</v>
      </c>
      <c r="AA23" s="561"/>
      <c r="AB23" s="559" t="s">
        <v>136</v>
      </c>
      <c r="AC23" s="561"/>
    </row>
    <row r="24" spans="1:29" ht="33" customHeight="1">
      <c r="A24" s="595"/>
      <c r="B24" s="595"/>
      <c r="C24" s="595"/>
      <c r="D24" s="595"/>
      <c r="E24" s="595"/>
      <c r="F24" s="595"/>
      <c r="G24" s="595"/>
      <c r="H24" s="596"/>
      <c r="I24" s="116"/>
      <c r="J24" s="117"/>
      <c r="K24" s="116"/>
      <c r="L24" s="117"/>
      <c r="M24" s="116"/>
      <c r="N24" s="117"/>
      <c r="P24" s="595"/>
      <c r="Q24" s="595"/>
      <c r="R24" s="595"/>
      <c r="S24" s="595"/>
      <c r="T24" s="595"/>
      <c r="U24" s="595"/>
      <c r="V24" s="595"/>
      <c r="W24" s="596"/>
      <c r="X24" s="116"/>
      <c r="Y24" s="117"/>
      <c r="Z24" s="116"/>
      <c r="AA24" s="117"/>
      <c r="AB24" s="116"/>
      <c r="AC24" s="117"/>
    </row>
    <row r="25" spans="1:29" s="119" customFormat="1" ht="25.5" customHeight="1">
      <c r="A25" s="559" t="s">
        <v>137</v>
      </c>
      <c r="B25" s="561"/>
      <c r="C25" s="590" t="str">
        <f>C3</f>
        <v>トリム Dグループ</v>
      </c>
      <c r="D25" s="591"/>
      <c r="E25" s="591"/>
      <c r="F25" s="591"/>
      <c r="G25" s="591"/>
      <c r="H25" s="592"/>
      <c r="I25" s="120">
        <f>I3</f>
        <v>6</v>
      </c>
      <c r="J25" s="121" t="s">
        <v>138</v>
      </c>
      <c r="K25" s="121"/>
      <c r="L25" s="121">
        <f>AA15+1</f>
        <v>5</v>
      </c>
      <c r="M25" s="121" t="s">
        <v>139</v>
      </c>
      <c r="N25" s="122"/>
      <c r="P25" s="559" t="s">
        <v>137</v>
      </c>
      <c r="Q25" s="561"/>
      <c r="R25" s="590" t="str">
        <f>C3</f>
        <v>トリム Dグループ</v>
      </c>
      <c r="S25" s="591"/>
      <c r="T25" s="591"/>
      <c r="U25" s="591"/>
      <c r="V25" s="591"/>
      <c r="W25" s="592"/>
      <c r="X25" s="120">
        <f>I3</f>
        <v>6</v>
      </c>
      <c r="Y25" s="121" t="s">
        <v>138</v>
      </c>
      <c r="Z25" s="121"/>
      <c r="AA25" s="121">
        <f>L25+1</f>
        <v>6</v>
      </c>
      <c r="AB25" s="121" t="s">
        <v>139</v>
      </c>
      <c r="AC25" s="122"/>
    </row>
    <row r="26" spans="1:29" s="119" customFormat="1" ht="25.5" customHeight="1">
      <c r="A26" s="559" t="s">
        <v>18</v>
      </c>
      <c r="B26" s="561"/>
      <c r="C26" s="559" t="str">
        <f>AF3</f>
        <v>タッチＡ</v>
      </c>
      <c r="D26" s="560"/>
      <c r="E26" s="560"/>
      <c r="F26" s="560"/>
      <c r="G26" s="560"/>
      <c r="H26" s="561"/>
      <c r="I26" s="559" t="str">
        <f>AF7</f>
        <v>JBY</v>
      </c>
      <c r="J26" s="560"/>
      <c r="K26" s="560"/>
      <c r="L26" s="560"/>
      <c r="M26" s="560"/>
      <c r="N26" s="561"/>
      <c r="P26" s="559" t="s">
        <v>18</v>
      </c>
      <c r="Q26" s="561"/>
      <c r="R26" s="559" t="str">
        <f>AF4</f>
        <v>みどり会　Ａ</v>
      </c>
      <c r="S26" s="560"/>
      <c r="T26" s="560"/>
      <c r="U26" s="560"/>
      <c r="V26" s="560"/>
      <c r="W26" s="561"/>
      <c r="X26" s="559" t="str">
        <f>AF8</f>
        <v>タッチＢ</v>
      </c>
      <c r="Y26" s="560"/>
      <c r="Z26" s="560"/>
      <c r="AA26" s="560"/>
      <c r="AB26" s="560"/>
      <c r="AC26" s="561"/>
    </row>
    <row r="27" spans="1:29" s="119" customFormat="1" ht="25.5" customHeight="1">
      <c r="A27" s="567" t="s">
        <v>140</v>
      </c>
      <c r="B27" s="568"/>
      <c r="C27" s="577" t="s">
        <v>141</v>
      </c>
      <c r="D27" s="568"/>
      <c r="E27" s="588"/>
      <c r="F27" s="573"/>
      <c r="G27" s="573"/>
      <c r="H27" s="589" t="s">
        <v>41</v>
      </c>
      <c r="I27" s="589"/>
      <c r="J27" s="573"/>
      <c r="K27" s="573"/>
      <c r="L27" s="574"/>
      <c r="M27" s="577" t="s">
        <v>141</v>
      </c>
      <c r="N27" s="568"/>
      <c r="P27" s="567" t="s">
        <v>140</v>
      </c>
      <c r="Q27" s="568"/>
      <c r="R27" s="577" t="s">
        <v>141</v>
      </c>
      <c r="S27" s="568"/>
      <c r="T27" s="588"/>
      <c r="U27" s="573"/>
      <c r="V27" s="573"/>
      <c r="W27" s="589" t="s">
        <v>41</v>
      </c>
      <c r="X27" s="589"/>
      <c r="Y27" s="573"/>
      <c r="Z27" s="573"/>
      <c r="AA27" s="574"/>
      <c r="AB27" s="577" t="s">
        <v>141</v>
      </c>
      <c r="AC27" s="568"/>
    </row>
    <row r="28" spans="1:29" s="119" customFormat="1" ht="25.5" customHeight="1">
      <c r="A28" s="569"/>
      <c r="B28" s="570"/>
      <c r="C28" s="578"/>
      <c r="D28" s="570"/>
      <c r="E28" s="580"/>
      <c r="F28" s="581"/>
      <c r="G28" s="581"/>
      <c r="H28" s="582" t="s">
        <v>41</v>
      </c>
      <c r="I28" s="582"/>
      <c r="J28" s="581"/>
      <c r="K28" s="581"/>
      <c r="L28" s="583"/>
      <c r="M28" s="578"/>
      <c r="N28" s="570"/>
      <c r="P28" s="569"/>
      <c r="Q28" s="570"/>
      <c r="R28" s="578"/>
      <c r="S28" s="570"/>
      <c r="T28" s="580"/>
      <c r="U28" s="581"/>
      <c r="V28" s="581"/>
      <c r="W28" s="582" t="s">
        <v>41</v>
      </c>
      <c r="X28" s="582"/>
      <c r="Y28" s="581"/>
      <c r="Z28" s="581"/>
      <c r="AA28" s="583"/>
      <c r="AB28" s="578"/>
      <c r="AC28" s="570"/>
    </row>
    <row r="29" spans="1:29" s="119" customFormat="1" ht="25.5" customHeight="1">
      <c r="A29" s="571"/>
      <c r="B29" s="572"/>
      <c r="C29" s="579"/>
      <c r="D29" s="572"/>
      <c r="E29" s="563"/>
      <c r="F29" s="564"/>
      <c r="G29" s="564"/>
      <c r="H29" s="565" t="s">
        <v>41</v>
      </c>
      <c r="I29" s="565"/>
      <c r="J29" s="564"/>
      <c r="K29" s="564"/>
      <c r="L29" s="566"/>
      <c r="M29" s="579"/>
      <c r="N29" s="572"/>
      <c r="P29" s="571"/>
      <c r="Q29" s="572"/>
      <c r="R29" s="579"/>
      <c r="S29" s="572"/>
      <c r="T29" s="563"/>
      <c r="U29" s="564"/>
      <c r="V29" s="564"/>
      <c r="W29" s="565" t="s">
        <v>41</v>
      </c>
      <c r="X29" s="565"/>
      <c r="Y29" s="564"/>
      <c r="Z29" s="564"/>
      <c r="AA29" s="566"/>
      <c r="AB29" s="579"/>
      <c r="AC29" s="572"/>
    </row>
    <row r="30" spans="1:29" s="119" customFormat="1" ht="25.5" customHeight="1">
      <c r="A30" s="575" t="s">
        <v>142</v>
      </c>
      <c r="B30" s="576"/>
      <c r="C30" s="559"/>
      <c r="D30" s="560"/>
      <c r="E30" s="560"/>
      <c r="F30" s="560"/>
      <c r="G30" s="560"/>
      <c r="H30" s="561"/>
      <c r="I30" s="559"/>
      <c r="J30" s="560"/>
      <c r="K30" s="560"/>
      <c r="L30" s="560"/>
      <c r="M30" s="560"/>
      <c r="N30" s="561"/>
      <c r="P30" s="575" t="s">
        <v>142</v>
      </c>
      <c r="Q30" s="576"/>
      <c r="R30" s="559"/>
      <c r="S30" s="560"/>
      <c r="T30" s="560"/>
      <c r="U30" s="560"/>
      <c r="V30" s="560"/>
      <c r="W30" s="561"/>
      <c r="X30" s="559"/>
      <c r="Y30" s="560"/>
      <c r="Z30" s="560"/>
      <c r="AA30" s="560"/>
      <c r="AB30" s="560"/>
      <c r="AC30" s="561"/>
    </row>
    <row r="31" spans="1:29" s="119" customFormat="1" ht="25.5" customHeight="1">
      <c r="A31" s="584" t="s">
        <v>143</v>
      </c>
      <c r="B31" s="585"/>
      <c r="C31" s="559" t="str">
        <f>AF6</f>
        <v>旭南ソフトバレー</v>
      </c>
      <c r="D31" s="560"/>
      <c r="E31" s="560"/>
      <c r="F31" s="560"/>
      <c r="G31" s="560"/>
      <c r="H31" s="561"/>
      <c r="I31" s="562" t="s">
        <v>144</v>
      </c>
      <c r="J31" s="562"/>
      <c r="K31" s="120"/>
      <c r="L31" s="121"/>
      <c r="M31" s="121"/>
      <c r="N31" s="122"/>
      <c r="P31" s="584" t="s">
        <v>143</v>
      </c>
      <c r="Q31" s="585"/>
      <c r="R31" s="559" t="str">
        <f>AF3</f>
        <v>タッチＡ</v>
      </c>
      <c r="S31" s="560"/>
      <c r="T31" s="560"/>
      <c r="U31" s="560"/>
      <c r="V31" s="560"/>
      <c r="W31" s="561"/>
      <c r="X31" s="562" t="s">
        <v>144</v>
      </c>
      <c r="Y31" s="562"/>
      <c r="Z31" s="120"/>
      <c r="AA31" s="121"/>
      <c r="AB31" s="121"/>
      <c r="AC31" s="122"/>
    </row>
    <row r="32" spans="1:29" s="119" customFormat="1" ht="25.5" customHeight="1">
      <c r="A32" s="586"/>
      <c r="B32" s="587"/>
      <c r="C32" s="559" t="str">
        <f>AF8</f>
        <v>タッチＢ</v>
      </c>
      <c r="D32" s="560"/>
      <c r="E32" s="560"/>
      <c r="F32" s="560"/>
      <c r="G32" s="560"/>
      <c r="H32" s="561"/>
      <c r="I32" s="562" t="s">
        <v>145</v>
      </c>
      <c r="J32" s="562"/>
      <c r="K32" s="120"/>
      <c r="L32" s="121"/>
      <c r="M32" s="121"/>
      <c r="N32" s="122"/>
      <c r="P32" s="586"/>
      <c r="Q32" s="587"/>
      <c r="R32" s="559" t="str">
        <f>AF7</f>
        <v>JBY</v>
      </c>
      <c r="S32" s="560"/>
      <c r="T32" s="560"/>
      <c r="U32" s="560"/>
      <c r="V32" s="560"/>
      <c r="W32" s="561"/>
      <c r="X32" s="562" t="s">
        <v>145</v>
      </c>
      <c r="Y32" s="562"/>
      <c r="Z32" s="120"/>
      <c r="AA32" s="121"/>
      <c r="AB32" s="121"/>
      <c r="AC32" s="122"/>
    </row>
    <row r="33" spans="1:25" ht="18.75" customHeight="1">
      <c r="A33" s="123"/>
      <c r="B33" s="123"/>
      <c r="C33" s="124"/>
      <c r="D33" s="124"/>
      <c r="E33" s="124"/>
      <c r="F33" s="124"/>
      <c r="G33" s="124"/>
      <c r="H33" s="124"/>
      <c r="I33" s="173"/>
      <c r="J33" s="173"/>
      <c r="P33" s="123"/>
      <c r="Q33" s="123"/>
      <c r="R33" s="124"/>
      <c r="S33" s="124"/>
      <c r="T33" s="124"/>
      <c r="U33" s="124"/>
      <c r="V33" s="124"/>
      <c r="W33" s="124"/>
      <c r="X33" s="173"/>
      <c r="Y33" s="173"/>
    </row>
    <row r="34" spans="1:25" ht="18.75" customHeight="1">
      <c r="A34" s="123"/>
      <c r="B34" s="123"/>
      <c r="C34" s="124"/>
      <c r="D34" s="124"/>
      <c r="E34" s="124"/>
      <c r="F34" s="124"/>
      <c r="G34" s="124"/>
      <c r="H34" s="124"/>
      <c r="I34" s="173"/>
      <c r="J34" s="173"/>
      <c r="P34" s="123"/>
      <c r="Q34" s="123"/>
      <c r="R34" s="124"/>
      <c r="S34" s="124"/>
      <c r="T34" s="124"/>
      <c r="U34" s="124"/>
      <c r="V34" s="124"/>
      <c r="W34" s="124"/>
      <c r="X34" s="173"/>
      <c r="Y34" s="173"/>
    </row>
    <row r="35" spans="1:29" ht="15.75" customHeight="1">
      <c r="A35" s="593" t="s">
        <v>133</v>
      </c>
      <c r="B35" s="593"/>
      <c r="C35" s="593"/>
      <c r="D35" s="593"/>
      <c r="E35" s="593"/>
      <c r="F35" s="593"/>
      <c r="G35" s="593"/>
      <c r="H35" s="594"/>
      <c r="I35" s="559" t="s">
        <v>134</v>
      </c>
      <c r="J35" s="561"/>
      <c r="K35" s="559" t="s">
        <v>135</v>
      </c>
      <c r="L35" s="561"/>
      <c r="M35" s="559" t="s">
        <v>136</v>
      </c>
      <c r="N35" s="561"/>
      <c r="P35" s="593" t="s">
        <v>133</v>
      </c>
      <c r="Q35" s="593"/>
      <c r="R35" s="593"/>
      <c r="S35" s="593"/>
      <c r="T35" s="593"/>
      <c r="U35" s="593"/>
      <c r="V35" s="593"/>
      <c r="W35" s="594"/>
      <c r="X35" s="559" t="s">
        <v>134</v>
      </c>
      <c r="Y35" s="561"/>
      <c r="Z35" s="559" t="s">
        <v>135</v>
      </c>
      <c r="AA35" s="561"/>
      <c r="AB35" s="559" t="s">
        <v>136</v>
      </c>
      <c r="AC35" s="561"/>
    </row>
    <row r="36" spans="1:29" ht="33" customHeight="1">
      <c r="A36" s="595"/>
      <c r="B36" s="595"/>
      <c r="C36" s="595"/>
      <c r="D36" s="595"/>
      <c r="E36" s="595"/>
      <c r="F36" s="595"/>
      <c r="G36" s="595"/>
      <c r="H36" s="596"/>
      <c r="I36" s="116"/>
      <c r="J36" s="117"/>
      <c r="K36" s="116"/>
      <c r="L36" s="117"/>
      <c r="M36" s="116"/>
      <c r="N36" s="117"/>
      <c r="P36" s="595"/>
      <c r="Q36" s="595"/>
      <c r="R36" s="595"/>
      <c r="S36" s="595"/>
      <c r="T36" s="595"/>
      <c r="U36" s="595"/>
      <c r="V36" s="595"/>
      <c r="W36" s="596"/>
      <c r="X36" s="116"/>
      <c r="Y36" s="117"/>
      <c r="Z36" s="116"/>
      <c r="AA36" s="117"/>
      <c r="AB36" s="116"/>
      <c r="AC36" s="117"/>
    </row>
    <row r="37" spans="1:29" s="119" customFormat="1" ht="24.75" customHeight="1">
      <c r="A37" s="559" t="s">
        <v>137</v>
      </c>
      <c r="B37" s="561"/>
      <c r="C37" s="590" t="str">
        <f>C3</f>
        <v>トリム Dグループ</v>
      </c>
      <c r="D37" s="591"/>
      <c r="E37" s="591"/>
      <c r="F37" s="591"/>
      <c r="G37" s="591"/>
      <c r="H37" s="592"/>
      <c r="I37" s="120">
        <f>I3</f>
        <v>6</v>
      </c>
      <c r="J37" s="121" t="s">
        <v>138</v>
      </c>
      <c r="K37" s="121"/>
      <c r="L37" s="121">
        <f>AA25+1</f>
        <v>7</v>
      </c>
      <c r="M37" s="121" t="s">
        <v>139</v>
      </c>
      <c r="N37" s="122"/>
      <c r="P37" s="559" t="s">
        <v>137</v>
      </c>
      <c r="Q37" s="561"/>
      <c r="R37" s="590" t="str">
        <f>C3</f>
        <v>トリム Dグループ</v>
      </c>
      <c r="S37" s="591"/>
      <c r="T37" s="591"/>
      <c r="U37" s="591"/>
      <c r="V37" s="591"/>
      <c r="W37" s="592"/>
      <c r="X37" s="120">
        <f>I3</f>
        <v>6</v>
      </c>
      <c r="Y37" s="121" t="s">
        <v>138</v>
      </c>
      <c r="Z37" s="121"/>
      <c r="AA37" s="121">
        <f>L37+1</f>
        <v>8</v>
      </c>
      <c r="AB37" s="121" t="s">
        <v>139</v>
      </c>
      <c r="AC37" s="122"/>
    </row>
    <row r="38" spans="1:29" s="119" customFormat="1" ht="24.75" customHeight="1">
      <c r="A38" s="559" t="s">
        <v>18</v>
      </c>
      <c r="B38" s="561"/>
      <c r="C38" s="559" t="str">
        <f>AF3</f>
        <v>タッチＡ</v>
      </c>
      <c r="D38" s="560"/>
      <c r="E38" s="560"/>
      <c r="F38" s="560"/>
      <c r="G38" s="560"/>
      <c r="H38" s="561"/>
      <c r="I38" s="559" t="str">
        <f>AF6</f>
        <v>旭南ソフトバレー</v>
      </c>
      <c r="J38" s="560"/>
      <c r="K38" s="560"/>
      <c r="L38" s="560"/>
      <c r="M38" s="560"/>
      <c r="N38" s="561"/>
      <c r="P38" s="559" t="s">
        <v>18</v>
      </c>
      <c r="Q38" s="561"/>
      <c r="R38" s="559" t="str">
        <f>AF5</f>
        <v>みどり会　Ｂ</v>
      </c>
      <c r="S38" s="560"/>
      <c r="T38" s="560"/>
      <c r="U38" s="560"/>
      <c r="V38" s="560"/>
      <c r="W38" s="561"/>
      <c r="X38" s="559" t="str">
        <f>AF8</f>
        <v>タッチＢ</v>
      </c>
      <c r="Y38" s="560"/>
      <c r="Z38" s="560"/>
      <c r="AA38" s="560"/>
      <c r="AB38" s="560"/>
      <c r="AC38" s="561"/>
    </row>
    <row r="39" spans="1:29" s="119" customFormat="1" ht="24.75" customHeight="1">
      <c r="A39" s="567" t="s">
        <v>140</v>
      </c>
      <c r="B39" s="568"/>
      <c r="C39" s="577" t="s">
        <v>141</v>
      </c>
      <c r="D39" s="568"/>
      <c r="E39" s="588"/>
      <c r="F39" s="573"/>
      <c r="G39" s="573"/>
      <c r="H39" s="589" t="s">
        <v>41</v>
      </c>
      <c r="I39" s="589"/>
      <c r="J39" s="573"/>
      <c r="K39" s="573"/>
      <c r="L39" s="574"/>
      <c r="M39" s="577" t="s">
        <v>141</v>
      </c>
      <c r="N39" s="568"/>
      <c r="P39" s="567" t="s">
        <v>140</v>
      </c>
      <c r="Q39" s="568"/>
      <c r="R39" s="577" t="s">
        <v>141</v>
      </c>
      <c r="S39" s="568"/>
      <c r="T39" s="588"/>
      <c r="U39" s="573"/>
      <c r="V39" s="573"/>
      <c r="W39" s="589" t="s">
        <v>41</v>
      </c>
      <c r="X39" s="589"/>
      <c r="Y39" s="573"/>
      <c r="Z39" s="573"/>
      <c r="AA39" s="574"/>
      <c r="AB39" s="577" t="s">
        <v>141</v>
      </c>
      <c r="AC39" s="568"/>
    </row>
    <row r="40" spans="1:29" s="119" customFormat="1" ht="24.75" customHeight="1">
      <c r="A40" s="569"/>
      <c r="B40" s="570"/>
      <c r="C40" s="578"/>
      <c r="D40" s="570"/>
      <c r="E40" s="580"/>
      <c r="F40" s="581"/>
      <c r="G40" s="581"/>
      <c r="H40" s="582" t="s">
        <v>41</v>
      </c>
      <c r="I40" s="582"/>
      <c r="J40" s="581"/>
      <c r="K40" s="581"/>
      <c r="L40" s="583"/>
      <c r="M40" s="578"/>
      <c r="N40" s="570"/>
      <c r="P40" s="569"/>
      <c r="Q40" s="570"/>
      <c r="R40" s="578"/>
      <c r="S40" s="570"/>
      <c r="T40" s="580"/>
      <c r="U40" s="581"/>
      <c r="V40" s="581"/>
      <c r="W40" s="582" t="s">
        <v>41</v>
      </c>
      <c r="X40" s="582"/>
      <c r="Y40" s="581"/>
      <c r="Z40" s="581"/>
      <c r="AA40" s="583"/>
      <c r="AB40" s="578"/>
      <c r="AC40" s="570"/>
    </row>
    <row r="41" spans="1:29" s="119" customFormat="1" ht="24.75" customHeight="1">
      <c r="A41" s="571"/>
      <c r="B41" s="572"/>
      <c r="C41" s="579"/>
      <c r="D41" s="572"/>
      <c r="E41" s="563"/>
      <c r="F41" s="564"/>
      <c r="G41" s="564"/>
      <c r="H41" s="565" t="s">
        <v>41</v>
      </c>
      <c r="I41" s="565"/>
      <c r="J41" s="564"/>
      <c r="K41" s="564"/>
      <c r="L41" s="566"/>
      <c r="M41" s="579"/>
      <c r="N41" s="572"/>
      <c r="P41" s="571"/>
      <c r="Q41" s="572"/>
      <c r="R41" s="579"/>
      <c r="S41" s="572"/>
      <c r="T41" s="563"/>
      <c r="U41" s="564"/>
      <c r="V41" s="564"/>
      <c r="W41" s="565" t="s">
        <v>41</v>
      </c>
      <c r="X41" s="565"/>
      <c r="Y41" s="564"/>
      <c r="Z41" s="564"/>
      <c r="AA41" s="566"/>
      <c r="AB41" s="579"/>
      <c r="AC41" s="572"/>
    </row>
    <row r="42" spans="1:29" s="119" customFormat="1" ht="24.75" customHeight="1">
      <c r="A42" s="575" t="s">
        <v>142</v>
      </c>
      <c r="B42" s="576"/>
      <c r="C42" s="559"/>
      <c r="D42" s="560"/>
      <c r="E42" s="560"/>
      <c r="F42" s="560"/>
      <c r="G42" s="560"/>
      <c r="H42" s="561"/>
      <c r="I42" s="559"/>
      <c r="J42" s="560"/>
      <c r="K42" s="560"/>
      <c r="L42" s="560"/>
      <c r="M42" s="560"/>
      <c r="N42" s="561"/>
      <c r="P42" s="575" t="s">
        <v>142</v>
      </c>
      <c r="Q42" s="576"/>
      <c r="R42" s="559"/>
      <c r="S42" s="560"/>
      <c r="T42" s="560"/>
      <c r="U42" s="560"/>
      <c r="V42" s="560"/>
      <c r="W42" s="561"/>
      <c r="X42" s="559"/>
      <c r="Y42" s="560"/>
      <c r="Z42" s="560"/>
      <c r="AA42" s="560"/>
      <c r="AB42" s="560"/>
      <c r="AC42" s="561"/>
    </row>
    <row r="43" spans="1:29" s="119" customFormat="1" ht="24.75" customHeight="1">
      <c r="A43" s="584" t="s">
        <v>143</v>
      </c>
      <c r="B43" s="585"/>
      <c r="C43" s="559" t="str">
        <f>AF4</f>
        <v>みどり会　Ａ</v>
      </c>
      <c r="D43" s="560"/>
      <c r="E43" s="560"/>
      <c r="F43" s="560"/>
      <c r="G43" s="560"/>
      <c r="H43" s="561"/>
      <c r="I43" s="562" t="s">
        <v>144</v>
      </c>
      <c r="J43" s="562"/>
      <c r="K43" s="120"/>
      <c r="L43" s="121"/>
      <c r="M43" s="121"/>
      <c r="N43" s="122"/>
      <c r="P43" s="584" t="s">
        <v>143</v>
      </c>
      <c r="Q43" s="585"/>
      <c r="R43" s="559" t="str">
        <f>AF3</f>
        <v>タッチＡ</v>
      </c>
      <c r="S43" s="560"/>
      <c r="T43" s="560"/>
      <c r="U43" s="560"/>
      <c r="V43" s="560"/>
      <c r="W43" s="561"/>
      <c r="X43" s="562" t="s">
        <v>144</v>
      </c>
      <c r="Y43" s="562"/>
      <c r="Z43" s="120"/>
      <c r="AA43" s="121"/>
      <c r="AB43" s="121"/>
      <c r="AC43" s="122"/>
    </row>
    <row r="44" spans="1:29" s="119" customFormat="1" ht="24.75" customHeight="1">
      <c r="A44" s="586"/>
      <c r="B44" s="587"/>
      <c r="C44" s="559" t="str">
        <f>AF8</f>
        <v>タッチＢ</v>
      </c>
      <c r="D44" s="560"/>
      <c r="E44" s="560"/>
      <c r="F44" s="560"/>
      <c r="G44" s="560"/>
      <c r="H44" s="561"/>
      <c r="I44" s="562" t="s">
        <v>145</v>
      </c>
      <c r="J44" s="562"/>
      <c r="K44" s="120"/>
      <c r="L44" s="121"/>
      <c r="M44" s="121"/>
      <c r="N44" s="122"/>
      <c r="P44" s="586"/>
      <c r="Q44" s="587"/>
      <c r="R44" s="559" t="str">
        <f>AF6</f>
        <v>旭南ソフトバレー</v>
      </c>
      <c r="S44" s="560"/>
      <c r="T44" s="560"/>
      <c r="U44" s="560"/>
      <c r="V44" s="560"/>
      <c r="W44" s="561"/>
      <c r="X44" s="562" t="s">
        <v>145</v>
      </c>
      <c r="Y44" s="562"/>
      <c r="Z44" s="120"/>
      <c r="AA44" s="121"/>
      <c r="AB44" s="121"/>
      <c r="AC44" s="122"/>
    </row>
    <row r="45" spans="1:29" ht="15.75" customHeight="1">
      <c r="A45" s="593" t="s">
        <v>133</v>
      </c>
      <c r="B45" s="593"/>
      <c r="C45" s="593"/>
      <c r="D45" s="593"/>
      <c r="E45" s="593"/>
      <c r="F45" s="593"/>
      <c r="G45" s="593"/>
      <c r="H45" s="594"/>
      <c r="I45" s="559" t="s">
        <v>134</v>
      </c>
      <c r="J45" s="561"/>
      <c r="K45" s="559" t="s">
        <v>135</v>
      </c>
      <c r="L45" s="561"/>
      <c r="M45" s="559" t="s">
        <v>136</v>
      </c>
      <c r="N45" s="561"/>
      <c r="P45" s="593" t="s">
        <v>133</v>
      </c>
      <c r="Q45" s="593"/>
      <c r="R45" s="593"/>
      <c r="S45" s="593"/>
      <c r="T45" s="593"/>
      <c r="U45" s="593"/>
      <c r="V45" s="593"/>
      <c r="W45" s="594"/>
      <c r="X45" s="559" t="s">
        <v>134</v>
      </c>
      <c r="Y45" s="561"/>
      <c r="Z45" s="559" t="s">
        <v>135</v>
      </c>
      <c r="AA45" s="561"/>
      <c r="AB45" s="559" t="s">
        <v>136</v>
      </c>
      <c r="AC45" s="561"/>
    </row>
    <row r="46" spans="1:29" ht="33" customHeight="1">
      <c r="A46" s="595"/>
      <c r="B46" s="595"/>
      <c r="C46" s="595"/>
      <c r="D46" s="595"/>
      <c r="E46" s="595"/>
      <c r="F46" s="595"/>
      <c r="G46" s="595"/>
      <c r="H46" s="596"/>
      <c r="I46" s="116"/>
      <c r="J46" s="117"/>
      <c r="K46" s="116"/>
      <c r="L46" s="117"/>
      <c r="M46" s="116"/>
      <c r="N46" s="117"/>
      <c r="P46" s="595"/>
      <c r="Q46" s="595"/>
      <c r="R46" s="595"/>
      <c r="S46" s="595"/>
      <c r="T46" s="595"/>
      <c r="U46" s="595"/>
      <c r="V46" s="595"/>
      <c r="W46" s="596"/>
      <c r="X46" s="116"/>
      <c r="Y46" s="117"/>
      <c r="Z46" s="116"/>
      <c r="AA46" s="117"/>
      <c r="AB46" s="116"/>
      <c r="AC46" s="117"/>
    </row>
    <row r="47" spans="1:29" s="119" customFormat="1" ht="25.5" customHeight="1">
      <c r="A47" s="559" t="s">
        <v>137</v>
      </c>
      <c r="B47" s="561"/>
      <c r="C47" s="590" t="str">
        <f>C3</f>
        <v>トリム Dグループ</v>
      </c>
      <c r="D47" s="591"/>
      <c r="E47" s="591"/>
      <c r="F47" s="591"/>
      <c r="G47" s="591"/>
      <c r="H47" s="592"/>
      <c r="I47" s="120">
        <f>I3</f>
        <v>6</v>
      </c>
      <c r="J47" s="121" t="s">
        <v>138</v>
      </c>
      <c r="K47" s="121"/>
      <c r="L47" s="121">
        <f>AA37+1</f>
        <v>9</v>
      </c>
      <c r="M47" s="121" t="s">
        <v>139</v>
      </c>
      <c r="N47" s="122"/>
      <c r="P47" s="559" t="s">
        <v>137</v>
      </c>
      <c r="Q47" s="561"/>
      <c r="R47" s="590" t="str">
        <f>C3</f>
        <v>トリム Dグループ</v>
      </c>
      <c r="S47" s="591"/>
      <c r="T47" s="591"/>
      <c r="U47" s="591"/>
      <c r="V47" s="591"/>
      <c r="W47" s="592"/>
      <c r="X47" s="120">
        <f>I3</f>
        <v>6</v>
      </c>
      <c r="Y47" s="121" t="s">
        <v>138</v>
      </c>
      <c r="Z47" s="121"/>
      <c r="AA47" s="121">
        <f>L47+1</f>
        <v>10</v>
      </c>
      <c r="AB47" s="121" t="s">
        <v>139</v>
      </c>
      <c r="AC47" s="122"/>
    </row>
    <row r="48" spans="1:29" s="119" customFormat="1" ht="25.5" customHeight="1">
      <c r="A48" s="559" t="s">
        <v>18</v>
      </c>
      <c r="B48" s="561"/>
      <c r="C48" s="559" t="str">
        <f>AF4</f>
        <v>みどり会　Ａ</v>
      </c>
      <c r="D48" s="560"/>
      <c r="E48" s="560"/>
      <c r="F48" s="560"/>
      <c r="G48" s="560"/>
      <c r="H48" s="561"/>
      <c r="I48" s="559" t="str">
        <f>AF7</f>
        <v>JBY</v>
      </c>
      <c r="J48" s="560"/>
      <c r="K48" s="560"/>
      <c r="L48" s="560"/>
      <c r="M48" s="560"/>
      <c r="N48" s="561"/>
      <c r="P48" s="559" t="s">
        <v>18</v>
      </c>
      <c r="Q48" s="561"/>
      <c r="R48" s="559" t="str">
        <f>AF5</f>
        <v>みどり会　Ｂ</v>
      </c>
      <c r="S48" s="560"/>
      <c r="T48" s="560"/>
      <c r="U48" s="560"/>
      <c r="V48" s="560"/>
      <c r="W48" s="561"/>
      <c r="X48" s="559" t="str">
        <f>AF6</f>
        <v>旭南ソフトバレー</v>
      </c>
      <c r="Y48" s="560"/>
      <c r="Z48" s="560"/>
      <c r="AA48" s="560"/>
      <c r="AB48" s="560"/>
      <c r="AC48" s="561"/>
    </row>
    <row r="49" spans="1:29" s="119" customFormat="1" ht="25.5" customHeight="1">
      <c r="A49" s="567" t="s">
        <v>140</v>
      </c>
      <c r="B49" s="568"/>
      <c r="C49" s="577" t="s">
        <v>141</v>
      </c>
      <c r="D49" s="568"/>
      <c r="E49" s="588"/>
      <c r="F49" s="573"/>
      <c r="G49" s="573"/>
      <c r="H49" s="589" t="s">
        <v>41</v>
      </c>
      <c r="I49" s="589"/>
      <c r="J49" s="573"/>
      <c r="K49" s="573"/>
      <c r="L49" s="574"/>
      <c r="M49" s="577" t="s">
        <v>141</v>
      </c>
      <c r="N49" s="568"/>
      <c r="P49" s="567" t="s">
        <v>140</v>
      </c>
      <c r="Q49" s="568"/>
      <c r="R49" s="577" t="s">
        <v>141</v>
      </c>
      <c r="S49" s="568"/>
      <c r="T49" s="588"/>
      <c r="U49" s="573"/>
      <c r="V49" s="573"/>
      <c r="W49" s="589" t="s">
        <v>41</v>
      </c>
      <c r="X49" s="589"/>
      <c r="Y49" s="573"/>
      <c r="Z49" s="573"/>
      <c r="AA49" s="574"/>
      <c r="AB49" s="577" t="s">
        <v>141</v>
      </c>
      <c r="AC49" s="568"/>
    </row>
    <row r="50" spans="1:29" s="119" customFormat="1" ht="25.5" customHeight="1">
      <c r="A50" s="569"/>
      <c r="B50" s="570"/>
      <c r="C50" s="578"/>
      <c r="D50" s="570"/>
      <c r="E50" s="580"/>
      <c r="F50" s="581"/>
      <c r="G50" s="581"/>
      <c r="H50" s="582" t="s">
        <v>41</v>
      </c>
      <c r="I50" s="582"/>
      <c r="J50" s="581"/>
      <c r="K50" s="581"/>
      <c r="L50" s="583"/>
      <c r="M50" s="578"/>
      <c r="N50" s="570"/>
      <c r="P50" s="569"/>
      <c r="Q50" s="570"/>
      <c r="R50" s="578"/>
      <c r="S50" s="570"/>
      <c r="T50" s="580"/>
      <c r="U50" s="581"/>
      <c r="V50" s="581"/>
      <c r="W50" s="582" t="s">
        <v>41</v>
      </c>
      <c r="X50" s="582"/>
      <c r="Y50" s="581"/>
      <c r="Z50" s="581"/>
      <c r="AA50" s="583"/>
      <c r="AB50" s="578"/>
      <c r="AC50" s="570"/>
    </row>
    <row r="51" spans="1:29" s="119" customFormat="1" ht="25.5" customHeight="1">
      <c r="A51" s="571"/>
      <c r="B51" s="572"/>
      <c r="C51" s="579"/>
      <c r="D51" s="572"/>
      <c r="E51" s="563"/>
      <c r="F51" s="564"/>
      <c r="G51" s="564"/>
      <c r="H51" s="565" t="s">
        <v>41</v>
      </c>
      <c r="I51" s="565"/>
      <c r="J51" s="564"/>
      <c r="K51" s="564"/>
      <c r="L51" s="566"/>
      <c r="M51" s="579"/>
      <c r="N51" s="572"/>
      <c r="P51" s="571"/>
      <c r="Q51" s="572"/>
      <c r="R51" s="579"/>
      <c r="S51" s="572"/>
      <c r="T51" s="563"/>
      <c r="U51" s="564"/>
      <c r="V51" s="564"/>
      <c r="W51" s="565" t="s">
        <v>41</v>
      </c>
      <c r="X51" s="565"/>
      <c r="Y51" s="564"/>
      <c r="Z51" s="564"/>
      <c r="AA51" s="566"/>
      <c r="AB51" s="579"/>
      <c r="AC51" s="572"/>
    </row>
    <row r="52" spans="1:29" s="119" customFormat="1" ht="25.5" customHeight="1">
      <c r="A52" s="575" t="s">
        <v>142</v>
      </c>
      <c r="B52" s="576"/>
      <c r="C52" s="559"/>
      <c r="D52" s="560"/>
      <c r="E52" s="560"/>
      <c r="F52" s="560"/>
      <c r="G52" s="560"/>
      <c r="H52" s="561"/>
      <c r="I52" s="559"/>
      <c r="J52" s="560"/>
      <c r="K52" s="560"/>
      <c r="L52" s="560"/>
      <c r="M52" s="560"/>
      <c r="N52" s="561"/>
      <c r="P52" s="575" t="s">
        <v>142</v>
      </c>
      <c r="Q52" s="576"/>
      <c r="R52" s="559"/>
      <c r="S52" s="560"/>
      <c r="T52" s="560"/>
      <c r="U52" s="560"/>
      <c r="V52" s="560"/>
      <c r="W52" s="561"/>
      <c r="X52" s="559"/>
      <c r="Y52" s="560"/>
      <c r="Z52" s="560"/>
      <c r="AA52" s="560"/>
      <c r="AB52" s="560"/>
      <c r="AC52" s="561"/>
    </row>
    <row r="53" spans="1:29" s="119" customFormat="1" ht="25.5" customHeight="1">
      <c r="A53" s="584" t="s">
        <v>143</v>
      </c>
      <c r="B53" s="585"/>
      <c r="C53" s="559" t="str">
        <f>AF5</f>
        <v>みどり会　Ｂ</v>
      </c>
      <c r="D53" s="560"/>
      <c r="E53" s="560"/>
      <c r="F53" s="560"/>
      <c r="G53" s="560"/>
      <c r="H53" s="561"/>
      <c r="I53" s="562" t="s">
        <v>144</v>
      </c>
      <c r="J53" s="562"/>
      <c r="K53" s="120"/>
      <c r="L53" s="121"/>
      <c r="M53" s="121"/>
      <c r="N53" s="122"/>
      <c r="P53" s="584" t="s">
        <v>143</v>
      </c>
      <c r="Q53" s="585"/>
      <c r="R53" s="559" t="str">
        <f>AF4</f>
        <v>みどり会　Ａ</v>
      </c>
      <c r="S53" s="560"/>
      <c r="T53" s="560"/>
      <c r="U53" s="560"/>
      <c r="V53" s="560"/>
      <c r="W53" s="561"/>
      <c r="X53" s="562" t="s">
        <v>144</v>
      </c>
      <c r="Y53" s="562"/>
      <c r="Z53" s="120"/>
      <c r="AA53" s="121"/>
      <c r="AB53" s="121"/>
      <c r="AC53" s="122"/>
    </row>
    <row r="54" spans="1:29" s="119" customFormat="1" ht="25.5" customHeight="1">
      <c r="A54" s="586"/>
      <c r="B54" s="587"/>
      <c r="C54" s="559" t="str">
        <f>AF8</f>
        <v>タッチＢ</v>
      </c>
      <c r="D54" s="560"/>
      <c r="E54" s="560"/>
      <c r="F54" s="560"/>
      <c r="G54" s="560"/>
      <c r="H54" s="561"/>
      <c r="I54" s="562" t="s">
        <v>145</v>
      </c>
      <c r="J54" s="562"/>
      <c r="K54" s="120"/>
      <c r="L54" s="121"/>
      <c r="M54" s="121"/>
      <c r="N54" s="122"/>
      <c r="P54" s="586"/>
      <c r="Q54" s="587"/>
      <c r="R54" s="559" t="str">
        <f>AF7</f>
        <v>JBY</v>
      </c>
      <c r="S54" s="560"/>
      <c r="T54" s="560"/>
      <c r="U54" s="560"/>
      <c r="V54" s="560"/>
      <c r="W54" s="561"/>
      <c r="X54" s="562" t="s">
        <v>145</v>
      </c>
      <c r="Y54" s="562"/>
      <c r="Z54" s="120"/>
      <c r="AA54" s="121"/>
      <c r="AB54" s="121"/>
      <c r="AC54" s="122"/>
    </row>
    <row r="55" spans="1:25" ht="18.75" customHeight="1">
      <c r="A55" s="123"/>
      <c r="B55" s="123"/>
      <c r="C55" s="124"/>
      <c r="D55" s="124"/>
      <c r="E55" s="124"/>
      <c r="F55" s="124"/>
      <c r="G55" s="124"/>
      <c r="H55" s="124"/>
      <c r="I55" s="173"/>
      <c r="J55" s="173"/>
      <c r="P55" s="123"/>
      <c r="Q55" s="123"/>
      <c r="R55" s="124"/>
      <c r="S55" s="124"/>
      <c r="T55" s="124"/>
      <c r="U55" s="124"/>
      <c r="V55" s="124"/>
      <c r="W55" s="124"/>
      <c r="X55" s="173"/>
      <c r="Y55" s="173"/>
    </row>
    <row r="56" spans="1:25" ht="18.75" customHeight="1">
      <c r="A56" s="123"/>
      <c r="B56" s="123"/>
      <c r="C56" s="124"/>
      <c r="D56" s="124"/>
      <c r="E56" s="124"/>
      <c r="F56" s="124"/>
      <c r="G56" s="124"/>
      <c r="H56" s="124"/>
      <c r="I56" s="173"/>
      <c r="J56" s="173"/>
      <c r="P56" s="123"/>
      <c r="Q56" s="123"/>
      <c r="R56" s="124"/>
      <c r="S56" s="124"/>
      <c r="T56" s="124"/>
      <c r="U56" s="124"/>
      <c r="V56" s="124"/>
      <c r="W56" s="124"/>
      <c r="X56" s="173"/>
      <c r="Y56" s="173"/>
    </row>
    <row r="57" spans="1:29" ht="15.75" customHeight="1">
      <c r="A57" s="593" t="s">
        <v>133</v>
      </c>
      <c r="B57" s="593"/>
      <c r="C57" s="593"/>
      <c r="D57" s="593"/>
      <c r="E57" s="593"/>
      <c r="F57" s="593"/>
      <c r="G57" s="593"/>
      <c r="H57" s="594"/>
      <c r="I57" s="559" t="s">
        <v>134</v>
      </c>
      <c r="J57" s="561"/>
      <c r="K57" s="559" t="s">
        <v>135</v>
      </c>
      <c r="L57" s="561"/>
      <c r="M57" s="559" t="s">
        <v>136</v>
      </c>
      <c r="N57" s="561"/>
      <c r="P57" s="593" t="s">
        <v>133</v>
      </c>
      <c r="Q57" s="593"/>
      <c r="R57" s="593"/>
      <c r="S57" s="593"/>
      <c r="T57" s="593"/>
      <c r="U57" s="593"/>
      <c r="V57" s="593"/>
      <c r="W57" s="594"/>
      <c r="X57" s="559" t="s">
        <v>134</v>
      </c>
      <c r="Y57" s="561"/>
      <c r="Z57" s="559" t="s">
        <v>135</v>
      </c>
      <c r="AA57" s="561"/>
      <c r="AB57" s="559" t="s">
        <v>136</v>
      </c>
      <c r="AC57" s="561"/>
    </row>
    <row r="58" spans="1:29" ht="33" customHeight="1">
      <c r="A58" s="595"/>
      <c r="B58" s="595"/>
      <c r="C58" s="595"/>
      <c r="D58" s="595"/>
      <c r="E58" s="595"/>
      <c r="F58" s="595"/>
      <c r="G58" s="595"/>
      <c r="H58" s="596"/>
      <c r="I58" s="116"/>
      <c r="J58" s="117"/>
      <c r="K58" s="116"/>
      <c r="L58" s="117"/>
      <c r="M58" s="116"/>
      <c r="N58" s="117"/>
      <c r="P58" s="595"/>
      <c r="Q58" s="595"/>
      <c r="R58" s="595"/>
      <c r="S58" s="595"/>
      <c r="T58" s="595"/>
      <c r="U58" s="595"/>
      <c r="V58" s="595"/>
      <c r="W58" s="596"/>
      <c r="X58" s="116"/>
      <c r="Y58" s="117"/>
      <c r="Z58" s="116"/>
      <c r="AA58" s="117"/>
      <c r="AB58" s="116"/>
      <c r="AC58" s="117"/>
    </row>
    <row r="59" spans="1:29" s="119" customFormat="1" ht="24.75" customHeight="1">
      <c r="A59" s="559" t="s">
        <v>137</v>
      </c>
      <c r="B59" s="561"/>
      <c r="C59" s="590" t="str">
        <f>C3</f>
        <v>トリム Dグループ</v>
      </c>
      <c r="D59" s="591"/>
      <c r="E59" s="591"/>
      <c r="F59" s="591"/>
      <c r="G59" s="591"/>
      <c r="H59" s="592"/>
      <c r="I59" s="120">
        <f>I3</f>
        <v>6</v>
      </c>
      <c r="J59" s="121" t="s">
        <v>138</v>
      </c>
      <c r="K59" s="121"/>
      <c r="L59" s="121">
        <f>AA47+1</f>
        <v>11</v>
      </c>
      <c r="M59" s="121" t="s">
        <v>139</v>
      </c>
      <c r="N59" s="122"/>
      <c r="P59" s="559" t="s">
        <v>137</v>
      </c>
      <c r="Q59" s="561"/>
      <c r="R59" s="590" t="str">
        <f>C3</f>
        <v>トリム Dグループ</v>
      </c>
      <c r="S59" s="591"/>
      <c r="T59" s="591"/>
      <c r="U59" s="591"/>
      <c r="V59" s="591"/>
      <c r="W59" s="592"/>
      <c r="X59" s="120">
        <f>I3</f>
        <v>6</v>
      </c>
      <c r="Y59" s="121" t="s">
        <v>138</v>
      </c>
      <c r="Z59" s="121"/>
      <c r="AA59" s="121">
        <f>L59+1</f>
        <v>12</v>
      </c>
      <c r="AB59" s="121" t="s">
        <v>139</v>
      </c>
      <c r="AC59" s="122"/>
    </row>
    <row r="60" spans="1:29" s="119" customFormat="1" ht="24.75" customHeight="1">
      <c r="A60" s="559" t="s">
        <v>18</v>
      </c>
      <c r="B60" s="561"/>
      <c r="C60" s="559" t="str">
        <f>AF3</f>
        <v>タッチＡ</v>
      </c>
      <c r="D60" s="560"/>
      <c r="E60" s="560"/>
      <c r="F60" s="560"/>
      <c r="G60" s="560"/>
      <c r="H60" s="561"/>
      <c r="I60" s="559" t="str">
        <f>AF4</f>
        <v>みどり会　Ａ</v>
      </c>
      <c r="J60" s="560"/>
      <c r="K60" s="560"/>
      <c r="L60" s="560"/>
      <c r="M60" s="560"/>
      <c r="N60" s="561"/>
      <c r="P60" s="559" t="s">
        <v>18</v>
      </c>
      <c r="Q60" s="561"/>
      <c r="R60" s="559" t="str">
        <f>AF7</f>
        <v>JBY</v>
      </c>
      <c r="S60" s="560"/>
      <c r="T60" s="560"/>
      <c r="U60" s="560"/>
      <c r="V60" s="560"/>
      <c r="W60" s="561"/>
      <c r="X60" s="559" t="str">
        <f>AF8</f>
        <v>タッチＢ</v>
      </c>
      <c r="Y60" s="560"/>
      <c r="Z60" s="560"/>
      <c r="AA60" s="560"/>
      <c r="AB60" s="560"/>
      <c r="AC60" s="561"/>
    </row>
    <row r="61" spans="1:29" s="119" customFormat="1" ht="24.75" customHeight="1">
      <c r="A61" s="567" t="s">
        <v>140</v>
      </c>
      <c r="B61" s="568"/>
      <c r="C61" s="577" t="s">
        <v>141</v>
      </c>
      <c r="D61" s="568"/>
      <c r="E61" s="588"/>
      <c r="F61" s="573"/>
      <c r="G61" s="573"/>
      <c r="H61" s="589" t="s">
        <v>41</v>
      </c>
      <c r="I61" s="589"/>
      <c r="J61" s="573"/>
      <c r="K61" s="573"/>
      <c r="L61" s="574"/>
      <c r="M61" s="577" t="s">
        <v>141</v>
      </c>
      <c r="N61" s="568"/>
      <c r="P61" s="567" t="s">
        <v>140</v>
      </c>
      <c r="Q61" s="568"/>
      <c r="R61" s="577" t="s">
        <v>141</v>
      </c>
      <c r="S61" s="568"/>
      <c r="T61" s="588"/>
      <c r="U61" s="573"/>
      <c r="V61" s="573"/>
      <c r="W61" s="589" t="s">
        <v>41</v>
      </c>
      <c r="X61" s="589"/>
      <c r="Y61" s="573"/>
      <c r="Z61" s="573"/>
      <c r="AA61" s="574"/>
      <c r="AB61" s="577" t="s">
        <v>141</v>
      </c>
      <c r="AC61" s="568"/>
    </row>
    <row r="62" spans="1:29" s="119" customFormat="1" ht="24.75" customHeight="1">
      <c r="A62" s="569"/>
      <c r="B62" s="570"/>
      <c r="C62" s="578"/>
      <c r="D62" s="570"/>
      <c r="E62" s="580"/>
      <c r="F62" s="581"/>
      <c r="G62" s="581"/>
      <c r="H62" s="582" t="s">
        <v>41</v>
      </c>
      <c r="I62" s="582"/>
      <c r="J62" s="581"/>
      <c r="K62" s="581"/>
      <c r="L62" s="583"/>
      <c r="M62" s="578"/>
      <c r="N62" s="570"/>
      <c r="P62" s="569"/>
      <c r="Q62" s="570"/>
      <c r="R62" s="578"/>
      <c r="S62" s="570"/>
      <c r="T62" s="580"/>
      <c r="U62" s="581"/>
      <c r="V62" s="581"/>
      <c r="W62" s="582" t="s">
        <v>41</v>
      </c>
      <c r="X62" s="582"/>
      <c r="Y62" s="581"/>
      <c r="Z62" s="581"/>
      <c r="AA62" s="583"/>
      <c r="AB62" s="578"/>
      <c r="AC62" s="570"/>
    </row>
    <row r="63" spans="1:29" s="119" customFormat="1" ht="24.75" customHeight="1">
      <c r="A63" s="571"/>
      <c r="B63" s="572"/>
      <c r="C63" s="579"/>
      <c r="D63" s="572"/>
      <c r="E63" s="563"/>
      <c r="F63" s="564"/>
      <c r="G63" s="564"/>
      <c r="H63" s="565" t="s">
        <v>41</v>
      </c>
      <c r="I63" s="565"/>
      <c r="J63" s="564"/>
      <c r="K63" s="564"/>
      <c r="L63" s="566"/>
      <c r="M63" s="579"/>
      <c r="N63" s="572"/>
      <c r="P63" s="571"/>
      <c r="Q63" s="572"/>
      <c r="R63" s="579"/>
      <c r="S63" s="572"/>
      <c r="T63" s="563"/>
      <c r="U63" s="564"/>
      <c r="V63" s="564"/>
      <c r="W63" s="565" t="s">
        <v>41</v>
      </c>
      <c r="X63" s="565"/>
      <c r="Y63" s="564"/>
      <c r="Z63" s="564"/>
      <c r="AA63" s="566"/>
      <c r="AB63" s="579"/>
      <c r="AC63" s="572"/>
    </row>
    <row r="64" spans="1:29" s="119" customFormat="1" ht="24.75" customHeight="1">
      <c r="A64" s="575" t="s">
        <v>142</v>
      </c>
      <c r="B64" s="576"/>
      <c r="C64" s="559"/>
      <c r="D64" s="560"/>
      <c r="E64" s="560"/>
      <c r="F64" s="560"/>
      <c r="G64" s="560"/>
      <c r="H64" s="561"/>
      <c r="I64" s="559"/>
      <c r="J64" s="560"/>
      <c r="K64" s="560"/>
      <c r="L64" s="560"/>
      <c r="M64" s="560"/>
      <c r="N64" s="561"/>
      <c r="P64" s="575" t="s">
        <v>142</v>
      </c>
      <c r="Q64" s="576"/>
      <c r="R64" s="559"/>
      <c r="S64" s="560"/>
      <c r="T64" s="560"/>
      <c r="U64" s="560"/>
      <c r="V64" s="560"/>
      <c r="W64" s="561"/>
      <c r="X64" s="559"/>
      <c r="Y64" s="560"/>
      <c r="Z64" s="560"/>
      <c r="AA64" s="560"/>
      <c r="AB64" s="560"/>
      <c r="AC64" s="561"/>
    </row>
    <row r="65" spans="1:29" s="119" customFormat="1" ht="24.75" customHeight="1">
      <c r="A65" s="584" t="s">
        <v>143</v>
      </c>
      <c r="B65" s="585"/>
      <c r="C65" s="559" t="str">
        <f>AF5</f>
        <v>みどり会　Ｂ</v>
      </c>
      <c r="D65" s="560"/>
      <c r="E65" s="560"/>
      <c r="F65" s="560"/>
      <c r="G65" s="560"/>
      <c r="H65" s="561"/>
      <c r="I65" s="562" t="s">
        <v>144</v>
      </c>
      <c r="J65" s="562"/>
      <c r="K65" s="120"/>
      <c r="L65" s="121"/>
      <c r="M65" s="121"/>
      <c r="N65" s="122"/>
      <c r="P65" s="584" t="s">
        <v>143</v>
      </c>
      <c r="Q65" s="585"/>
      <c r="R65" s="559" t="str">
        <f>AF3</f>
        <v>タッチＡ</v>
      </c>
      <c r="S65" s="560"/>
      <c r="T65" s="560"/>
      <c r="U65" s="560"/>
      <c r="V65" s="560"/>
      <c r="W65" s="561"/>
      <c r="X65" s="562" t="s">
        <v>144</v>
      </c>
      <c r="Y65" s="562"/>
      <c r="Z65" s="120"/>
      <c r="AA65" s="121"/>
      <c r="AB65" s="121"/>
      <c r="AC65" s="122"/>
    </row>
    <row r="66" spans="1:29" s="119" customFormat="1" ht="24.75" customHeight="1">
      <c r="A66" s="586"/>
      <c r="B66" s="587"/>
      <c r="C66" s="559" t="str">
        <f>AF6</f>
        <v>旭南ソフトバレー</v>
      </c>
      <c r="D66" s="560"/>
      <c r="E66" s="560"/>
      <c r="F66" s="560"/>
      <c r="G66" s="560"/>
      <c r="H66" s="561"/>
      <c r="I66" s="562" t="s">
        <v>145</v>
      </c>
      <c r="J66" s="562"/>
      <c r="K66" s="120"/>
      <c r="L66" s="121"/>
      <c r="M66" s="121"/>
      <c r="N66" s="122"/>
      <c r="P66" s="586"/>
      <c r="Q66" s="587"/>
      <c r="R66" s="559" t="str">
        <f>AF4</f>
        <v>みどり会　Ａ</v>
      </c>
      <c r="S66" s="560"/>
      <c r="T66" s="560"/>
      <c r="U66" s="560"/>
      <c r="V66" s="560"/>
      <c r="W66" s="561"/>
      <c r="X66" s="562" t="s">
        <v>145</v>
      </c>
      <c r="Y66" s="562"/>
      <c r="Z66" s="120"/>
      <c r="AA66" s="121"/>
      <c r="AB66" s="121"/>
      <c r="AC66" s="122"/>
    </row>
  </sheetData>
  <sheetProtection/>
  <mergeCells count="348"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  <mergeCell ref="A64:B64"/>
    <mergeCell ref="C64:H64"/>
    <mergeCell ref="I64:N64"/>
    <mergeCell ref="P64:Q64"/>
    <mergeCell ref="R64:W64"/>
    <mergeCell ref="X65:Y65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J62:L62"/>
    <mergeCell ref="E63:G63"/>
    <mergeCell ref="R61:S63"/>
    <mergeCell ref="T61:V61"/>
    <mergeCell ref="W61:X61"/>
    <mergeCell ref="M61:N63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X54:Y54"/>
    <mergeCell ref="A57:H58"/>
    <mergeCell ref="I57:J57"/>
    <mergeCell ref="K57:L57"/>
    <mergeCell ref="M57:N57"/>
    <mergeCell ref="P57:W58"/>
    <mergeCell ref="X57:Y57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A48:B48"/>
    <mergeCell ref="C48:H48"/>
    <mergeCell ref="I48:N48"/>
    <mergeCell ref="P48:Q48"/>
    <mergeCell ref="R48:W48"/>
    <mergeCell ref="X48:AC48"/>
    <mergeCell ref="Z45:AA45"/>
    <mergeCell ref="AB45:AC45"/>
    <mergeCell ref="A47:B47"/>
    <mergeCell ref="C47:H47"/>
    <mergeCell ref="P47:Q47"/>
    <mergeCell ref="R47:W47"/>
    <mergeCell ref="X44:Y44"/>
    <mergeCell ref="A45:H46"/>
    <mergeCell ref="I45:J45"/>
    <mergeCell ref="K45:L45"/>
    <mergeCell ref="M45:N45"/>
    <mergeCell ref="P45:W46"/>
    <mergeCell ref="X45:Y45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A38:B38"/>
    <mergeCell ref="C38:H38"/>
    <mergeCell ref="I38:N38"/>
    <mergeCell ref="P38:Q38"/>
    <mergeCell ref="R38:W38"/>
    <mergeCell ref="X38:AC38"/>
    <mergeCell ref="Z35:AA35"/>
    <mergeCell ref="AB35:AC35"/>
    <mergeCell ref="A37:B37"/>
    <mergeCell ref="C37:H37"/>
    <mergeCell ref="P37:Q37"/>
    <mergeCell ref="R37:W37"/>
    <mergeCell ref="X32:Y32"/>
    <mergeCell ref="A35:H36"/>
    <mergeCell ref="I35:J35"/>
    <mergeCell ref="K35:L35"/>
    <mergeCell ref="M35:N35"/>
    <mergeCell ref="P35:W36"/>
    <mergeCell ref="X35:Y35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A26:B26"/>
    <mergeCell ref="C26:H26"/>
    <mergeCell ref="I26:N26"/>
    <mergeCell ref="P26:Q26"/>
    <mergeCell ref="R26:W26"/>
    <mergeCell ref="X26:AC26"/>
    <mergeCell ref="Z23:AA23"/>
    <mergeCell ref="AB23:AC23"/>
    <mergeCell ref="A25:B25"/>
    <mergeCell ref="C25:H25"/>
    <mergeCell ref="P25:Q25"/>
    <mergeCell ref="R25:W25"/>
    <mergeCell ref="X22:Y22"/>
    <mergeCell ref="A23:H24"/>
    <mergeCell ref="I23:J23"/>
    <mergeCell ref="K23:L23"/>
    <mergeCell ref="M23:N23"/>
    <mergeCell ref="P23:W24"/>
    <mergeCell ref="X23:Y23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X10:Y10"/>
    <mergeCell ref="A8:B8"/>
    <mergeCell ref="C8:H8"/>
    <mergeCell ref="I8:N8"/>
    <mergeCell ref="P8:Q8"/>
    <mergeCell ref="R8:W8"/>
    <mergeCell ref="X8:AC8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E7:G7"/>
    <mergeCell ref="P5:Q7"/>
    <mergeCell ref="R5:S7"/>
    <mergeCell ref="T5:V5"/>
    <mergeCell ref="W5:X5"/>
    <mergeCell ref="Y5:AA5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M1:N1"/>
    <mergeCell ref="A4:B4"/>
    <mergeCell ref="C4:H4"/>
    <mergeCell ref="I4:N4"/>
    <mergeCell ref="P4:Q4"/>
    <mergeCell ref="P1:W2"/>
    <mergeCell ref="R4:W4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</mergeCells>
  <printOptions/>
  <pageMargins left="0.25" right="0.25" top="0.75" bottom="0.75" header="0.3" footer="0.3"/>
  <pageSetup horizontalDpi="600" verticalDpi="600" orientation="landscape" paperSize="9" scale="97" r:id="rId1"/>
  <rowBreaks count="1" manualBreakCount="1">
    <brk id="22" max="2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4"/>
  <sheetViews>
    <sheetView view="pageBreakPreview" zoomScale="115" zoomScaleSheetLayoutView="115" zoomScalePageLayoutView="0" workbookViewId="0" topLeftCell="A9">
      <selection activeCell="C4" sqref="C4:H4"/>
    </sheetView>
  </sheetViews>
  <sheetFormatPr defaultColWidth="5" defaultRowHeight="14.25"/>
  <cols>
    <col min="1" max="31" width="5" style="125" customWidth="1"/>
    <col min="32" max="32" width="16.09765625" style="125" bestFit="1" customWidth="1"/>
    <col min="33" max="40" width="5" style="125" customWidth="1"/>
    <col min="41" max="16384" width="5" style="125" customWidth="1"/>
  </cols>
  <sheetData>
    <row r="1" spans="1:29" ht="15.75" customHeight="1">
      <c r="A1" s="600" t="s">
        <v>133</v>
      </c>
      <c r="B1" s="601"/>
      <c r="C1" s="601"/>
      <c r="D1" s="601"/>
      <c r="E1" s="601"/>
      <c r="F1" s="601"/>
      <c r="G1" s="601"/>
      <c r="H1" s="602"/>
      <c r="I1" s="559" t="s">
        <v>134</v>
      </c>
      <c r="J1" s="561"/>
      <c r="K1" s="559" t="s">
        <v>135</v>
      </c>
      <c r="L1" s="561"/>
      <c r="M1" s="559" t="s">
        <v>136</v>
      </c>
      <c r="N1" s="561"/>
      <c r="P1" s="593" t="s">
        <v>133</v>
      </c>
      <c r="Q1" s="593"/>
      <c r="R1" s="593"/>
      <c r="S1" s="593"/>
      <c r="T1" s="593"/>
      <c r="U1" s="593"/>
      <c r="V1" s="593"/>
      <c r="W1" s="594"/>
      <c r="X1" s="559" t="s">
        <v>134</v>
      </c>
      <c r="Y1" s="561"/>
      <c r="Z1" s="559" t="s">
        <v>135</v>
      </c>
      <c r="AA1" s="561"/>
      <c r="AB1" s="559" t="s">
        <v>136</v>
      </c>
      <c r="AC1" s="561"/>
    </row>
    <row r="2" spans="1:41" ht="33" customHeight="1">
      <c r="A2" s="603"/>
      <c r="B2" s="603"/>
      <c r="C2" s="603"/>
      <c r="D2" s="603"/>
      <c r="E2" s="603"/>
      <c r="F2" s="603"/>
      <c r="G2" s="603"/>
      <c r="H2" s="604"/>
      <c r="I2" s="116"/>
      <c r="J2" s="117"/>
      <c r="K2" s="116"/>
      <c r="L2" s="117"/>
      <c r="M2" s="116"/>
      <c r="N2" s="117"/>
      <c r="P2" s="595"/>
      <c r="Q2" s="595"/>
      <c r="R2" s="595"/>
      <c r="S2" s="595"/>
      <c r="T2" s="595"/>
      <c r="U2" s="595"/>
      <c r="V2" s="595"/>
      <c r="W2" s="596"/>
      <c r="X2" s="116"/>
      <c r="Y2" s="117"/>
      <c r="Z2" s="116"/>
      <c r="AA2" s="117"/>
      <c r="AB2" s="116"/>
      <c r="AC2" s="117"/>
      <c r="AF2" s="130"/>
      <c r="AG2" s="599"/>
      <c r="AH2" s="599"/>
      <c r="AI2" s="599"/>
      <c r="AJ2" s="599"/>
      <c r="AK2" s="599"/>
      <c r="AL2" s="599"/>
      <c r="AM2" s="599"/>
      <c r="AN2" s="599"/>
      <c r="AO2" s="599"/>
    </row>
    <row r="3" spans="1:41" s="119" customFormat="1" ht="25.5" customHeight="1">
      <c r="A3" s="559" t="s">
        <v>137</v>
      </c>
      <c r="B3" s="561"/>
      <c r="C3" s="590" t="s">
        <v>275</v>
      </c>
      <c r="D3" s="591"/>
      <c r="E3" s="591"/>
      <c r="F3" s="591"/>
      <c r="G3" s="591"/>
      <c r="H3" s="592"/>
      <c r="I3" s="120">
        <v>8</v>
      </c>
      <c r="J3" s="121" t="s">
        <v>138</v>
      </c>
      <c r="K3" s="121"/>
      <c r="L3" s="121">
        <v>1</v>
      </c>
      <c r="M3" s="121" t="s">
        <v>139</v>
      </c>
      <c r="N3" s="122"/>
      <c r="P3" s="559" t="s">
        <v>137</v>
      </c>
      <c r="Q3" s="561"/>
      <c r="R3" s="590" t="str">
        <f>C3</f>
        <v>レディース　Aグループ</v>
      </c>
      <c r="S3" s="591"/>
      <c r="T3" s="591"/>
      <c r="U3" s="591"/>
      <c r="V3" s="591"/>
      <c r="W3" s="592"/>
      <c r="X3" s="120">
        <f>I3</f>
        <v>8</v>
      </c>
      <c r="Y3" s="121" t="s">
        <v>138</v>
      </c>
      <c r="Z3" s="121"/>
      <c r="AA3" s="121">
        <v>2</v>
      </c>
      <c r="AB3" s="121" t="s">
        <v>139</v>
      </c>
      <c r="AC3" s="122"/>
      <c r="AF3" s="187" t="s">
        <v>241</v>
      </c>
      <c r="AG3" s="598"/>
      <c r="AH3" s="598"/>
      <c r="AI3" s="598"/>
      <c r="AJ3" s="598"/>
      <c r="AK3" s="598"/>
      <c r="AL3" s="598"/>
      <c r="AM3" s="598"/>
      <c r="AN3" s="598"/>
      <c r="AO3" s="598"/>
    </row>
    <row r="4" spans="1:41" s="119" customFormat="1" ht="25.5" customHeight="1">
      <c r="A4" s="559" t="s">
        <v>18</v>
      </c>
      <c r="B4" s="561"/>
      <c r="C4" s="597" t="str">
        <f>AF3</f>
        <v>ＲＡＢＢＩＴＳ</v>
      </c>
      <c r="D4" s="560"/>
      <c r="E4" s="560"/>
      <c r="F4" s="560"/>
      <c r="G4" s="560"/>
      <c r="H4" s="561"/>
      <c r="I4" s="597" t="str">
        <f>AF4</f>
        <v>Kish</v>
      </c>
      <c r="J4" s="560"/>
      <c r="K4" s="560"/>
      <c r="L4" s="560"/>
      <c r="M4" s="560"/>
      <c r="N4" s="561"/>
      <c r="P4" s="559" t="s">
        <v>18</v>
      </c>
      <c r="Q4" s="561"/>
      <c r="R4" s="597" t="str">
        <f>AF5</f>
        <v>Kagiya flower B</v>
      </c>
      <c r="S4" s="560"/>
      <c r="T4" s="560"/>
      <c r="U4" s="560"/>
      <c r="V4" s="560"/>
      <c r="W4" s="561"/>
      <c r="X4" s="597" t="str">
        <f>AF6</f>
        <v>ミラクル　B</v>
      </c>
      <c r="Y4" s="560"/>
      <c r="Z4" s="560"/>
      <c r="AA4" s="560"/>
      <c r="AB4" s="560"/>
      <c r="AC4" s="561"/>
      <c r="AF4" s="187" t="s">
        <v>245</v>
      </c>
      <c r="AG4" s="598"/>
      <c r="AH4" s="598"/>
      <c r="AI4" s="598"/>
      <c r="AJ4" s="598"/>
      <c r="AK4" s="598"/>
      <c r="AL4" s="598"/>
      <c r="AM4" s="598"/>
      <c r="AN4" s="598"/>
      <c r="AO4" s="598"/>
    </row>
    <row r="5" spans="1:41" s="119" customFormat="1" ht="25.5" customHeight="1">
      <c r="A5" s="567" t="s">
        <v>140</v>
      </c>
      <c r="B5" s="568"/>
      <c r="C5" s="577" t="s">
        <v>141</v>
      </c>
      <c r="D5" s="568"/>
      <c r="E5" s="588"/>
      <c r="F5" s="573"/>
      <c r="G5" s="573"/>
      <c r="H5" s="589" t="s">
        <v>41</v>
      </c>
      <c r="I5" s="589"/>
      <c r="J5" s="573"/>
      <c r="K5" s="573"/>
      <c r="L5" s="574"/>
      <c r="M5" s="577" t="s">
        <v>141</v>
      </c>
      <c r="N5" s="568"/>
      <c r="P5" s="567" t="s">
        <v>140</v>
      </c>
      <c r="Q5" s="568"/>
      <c r="R5" s="577" t="s">
        <v>141</v>
      </c>
      <c r="S5" s="568"/>
      <c r="T5" s="588"/>
      <c r="U5" s="573"/>
      <c r="V5" s="573"/>
      <c r="W5" s="589" t="s">
        <v>41</v>
      </c>
      <c r="X5" s="589"/>
      <c r="Y5" s="573"/>
      <c r="Z5" s="573"/>
      <c r="AA5" s="574"/>
      <c r="AB5" s="577" t="s">
        <v>141</v>
      </c>
      <c r="AC5" s="568"/>
      <c r="AF5" s="187" t="s">
        <v>243</v>
      </c>
      <c r="AG5" s="598"/>
      <c r="AH5" s="598"/>
      <c r="AI5" s="598"/>
      <c r="AJ5" s="598"/>
      <c r="AK5" s="598"/>
      <c r="AL5" s="598"/>
      <c r="AM5" s="598"/>
      <c r="AN5" s="598"/>
      <c r="AO5" s="598"/>
    </row>
    <row r="6" spans="1:41" s="119" customFormat="1" ht="25.5" customHeight="1">
      <c r="A6" s="569"/>
      <c r="B6" s="570"/>
      <c r="C6" s="578"/>
      <c r="D6" s="570"/>
      <c r="E6" s="580"/>
      <c r="F6" s="581"/>
      <c r="G6" s="581"/>
      <c r="H6" s="582" t="s">
        <v>41</v>
      </c>
      <c r="I6" s="582"/>
      <c r="J6" s="581"/>
      <c r="K6" s="581"/>
      <c r="L6" s="583"/>
      <c r="M6" s="578"/>
      <c r="N6" s="570"/>
      <c r="P6" s="569"/>
      <c r="Q6" s="570"/>
      <c r="R6" s="578"/>
      <c r="S6" s="570"/>
      <c r="T6" s="580"/>
      <c r="U6" s="581"/>
      <c r="V6" s="581"/>
      <c r="W6" s="582" t="s">
        <v>41</v>
      </c>
      <c r="X6" s="582"/>
      <c r="Y6" s="581"/>
      <c r="Z6" s="581"/>
      <c r="AA6" s="583"/>
      <c r="AB6" s="578"/>
      <c r="AC6" s="570"/>
      <c r="AF6" s="187" t="s">
        <v>244</v>
      </c>
      <c r="AG6" s="598"/>
      <c r="AH6" s="598"/>
      <c r="AI6" s="598"/>
      <c r="AJ6" s="598"/>
      <c r="AK6" s="598"/>
      <c r="AL6" s="598"/>
      <c r="AM6" s="598"/>
      <c r="AN6" s="598"/>
      <c r="AO6" s="598"/>
    </row>
    <row r="7" spans="1:41" s="119" customFormat="1" ht="25.5" customHeight="1">
      <c r="A7" s="571"/>
      <c r="B7" s="572"/>
      <c r="C7" s="579"/>
      <c r="D7" s="572"/>
      <c r="E7" s="563"/>
      <c r="F7" s="564"/>
      <c r="G7" s="564"/>
      <c r="H7" s="565" t="s">
        <v>41</v>
      </c>
      <c r="I7" s="565"/>
      <c r="J7" s="564"/>
      <c r="K7" s="564"/>
      <c r="L7" s="566"/>
      <c r="M7" s="579"/>
      <c r="N7" s="572"/>
      <c r="P7" s="571"/>
      <c r="Q7" s="572"/>
      <c r="R7" s="579"/>
      <c r="S7" s="572"/>
      <c r="T7" s="563"/>
      <c r="U7" s="564"/>
      <c r="V7" s="564"/>
      <c r="W7" s="565" t="s">
        <v>41</v>
      </c>
      <c r="X7" s="565"/>
      <c r="Y7" s="564"/>
      <c r="Z7" s="564"/>
      <c r="AA7" s="566"/>
      <c r="AB7" s="579"/>
      <c r="AC7" s="572"/>
      <c r="AF7" s="162"/>
      <c r="AG7" s="598"/>
      <c r="AH7" s="598"/>
      <c r="AI7" s="598"/>
      <c r="AJ7" s="598"/>
      <c r="AK7" s="598"/>
      <c r="AL7" s="598"/>
      <c r="AM7" s="598"/>
      <c r="AN7" s="598"/>
      <c r="AO7" s="598"/>
    </row>
    <row r="8" spans="1:41" s="119" customFormat="1" ht="25.5" customHeight="1">
      <c r="A8" s="575" t="s">
        <v>142</v>
      </c>
      <c r="B8" s="576"/>
      <c r="C8" s="559"/>
      <c r="D8" s="560"/>
      <c r="E8" s="560"/>
      <c r="F8" s="560"/>
      <c r="G8" s="560"/>
      <c r="H8" s="561"/>
      <c r="I8" s="559"/>
      <c r="J8" s="560"/>
      <c r="K8" s="560"/>
      <c r="L8" s="560"/>
      <c r="M8" s="560"/>
      <c r="N8" s="561"/>
      <c r="P8" s="575" t="s">
        <v>142</v>
      </c>
      <c r="Q8" s="576"/>
      <c r="R8" s="559"/>
      <c r="S8" s="560"/>
      <c r="T8" s="560"/>
      <c r="U8" s="560"/>
      <c r="V8" s="560"/>
      <c r="W8" s="561"/>
      <c r="X8" s="559"/>
      <c r="Y8" s="560"/>
      <c r="Z8" s="560"/>
      <c r="AA8" s="560"/>
      <c r="AB8" s="560"/>
      <c r="AC8" s="561"/>
      <c r="AF8" s="161"/>
      <c r="AG8" s="598"/>
      <c r="AH8" s="598"/>
      <c r="AI8" s="598"/>
      <c r="AJ8" s="598"/>
      <c r="AK8" s="598"/>
      <c r="AL8" s="598"/>
      <c r="AM8" s="598"/>
      <c r="AN8" s="598"/>
      <c r="AO8" s="598"/>
    </row>
    <row r="9" spans="1:29" s="119" customFormat="1" ht="25.5" customHeight="1">
      <c r="A9" s="584" t="s">
        <v>143</v>
      </c>
      <c r="B9" s="585"/>
      <c r="C9" s="597" t="str">
        <f>AF5</f>
        <v>Kagiya flower B</v>
      </c>
      <c r="D9" s="560"/>
      <c r="E9" s="560"/>
      <c r="F9" s="560"/>
      <c r="G9" s="560"/>
      <c r="H9" s="561"/>
      <c r="I9" s="562" t="s">
        <v>144</v>
      </c>
      <c r="J9" s="562"/>
      <c r="K9" s="120"/>
      <c r="L9" s="121"/>
      <c r="M9" s="121"/>
      <c r="N9" s="122"/>
      <c r="P9" s="584" t="s">
        <v>143</v>
      </c>
      <c r="Q9" s="585"/>
      <c r="R9" s="597" t="str">
        <f>AF3</f>
        <v>ＲＡＢＢＩＴＳ</v>
      </c>
      <c r="S9" s="560"/>
      <c r="T9" s="560"/>
      <c r="U9" s="560"/>
      <c r="V9" s="560"/>
      <c r="W9" s="561"/>
      <c r="X9" s="562" t="s">
        <v>144</v>
      </c>
      <c r="Y9" s="562"/>
      <c r="Z9" s="120"/>
      <c r="AA9" s="121"/>
      <c r="AB9" s="121"/>
      <c r="AC9" s="122"/>
    </row>
    <row r="10" spans="1:29" s="119" customFormat="1" ht="25.5" customHeight="1">
      <c r="A10" s="586"/>
      <c r="B10" s="587"/>
      <c r="C10" s="597" t="str">
        <f>AF6</f>
        <v>ミラクル　B</v>
      </c>
      <c r="D10" s="560"/>
      <c r="E10" s="560"/>
      <c r="F10" s="560"/>
      <c r="G10" s="560"/>
      <c r="H10" s="561"/>
      <c r="I10" s="562" t="s">
        <v>145</v>
      </c>
      <c r="J10" s="562"/>
      <c r="K10" s="120"/>
      <c r="L10" s="121"/>
      <c r="M10" s="121"/>
      <c r="N10" s="122"/>
      <c r="P10" s="586"/>
      <c r="Q10" s="587"/>
      <c r="R10" s="597" t="str">
        <f>AF4</f>
        <v>Kish</v>
      </c>
      <c r="S10" s="560"/>
      <c r="T10" s="560"/>
      <c r="U10" s="560"/>
      <c r="V10" s="560"/>
      <c r="W10" s="561"/>
      <c r="X10" s="562" t="s">
        <v>145</v>
      </c>
      <c r="Y10" s="562"/>
      <c r="Z10" s="120"/>
      <c r="AA10" s="121"/>
      <c r="AB10" s="121"/>
      <c r="AC10" s="122"/>
    </row>
    <row r="11" spans="1:25" ht="18.75" customHeight="1">
      <c r="A11" s="123"/>
      <c r="B11" s="123"/>
      <c r="C11" s="124"/>
      <c r="D11" s="124"/>
      <c r="E11" s="124"/>
      <c r="F11" s="124"/>
      <c r="G11" s="124"/>
      <c r="H11" s="124"/>
      <c r="I11" s="140"/>
      <c r="J11" s="140"/>
      <c r="P11" s="123"/>
      <c r="Q11" s="123"/>
      <c r="R11" s="124"/>
      <c r="S11" s="124"/>
      <c r="T11" s="124"/>
      <c r="U11" s="124"/>
      <c r="V11" s="124"/>
      <c r="W11" s="124"/>
      <c r="X11" s="140"/>
      <c r="Y11" s="140"/>
    </row>
    <row r="12" spans="1:25" ht="18.75" customHeight="1">
      <c r="A12" s="123"/>
      <c r="B12" s="123"/>
      <c r="C12" s="124"/>
      <c r="D12" s="124"/>
      <c r="E12" s="124"/>
      <c r="F12" s="124"/>
      <c r="G12" s="124"/>
      <c r="H12" s="124"/>
      <c r="I12" s="140"/>
      <c r="J12" s="140"/>
      <c r="P12" s="123"/>
      <c r="Q12" s="123"/>
      <c r="R12" s="124"/>
      <c r="S12" s="124"/>
      <c r="T12" s="124"/>
      <c r="U12" s="124"/>
      <c r="V12" s="124"/>
      <c r="W12" s="124"/>
      <c r="X12" s="140"/>
      <c r="Y12" s="140"/>
    </row>
    <row r="13" spans="1:29" ht="15.75" customHeight="1">
      <c r="A13" s="593" t="s">
        <v>133</v>
      </c>
      <c r="B13" s="593"/>
      <c r="C13" s="593"/>
      <c r="D13" s="593"/>
      <c r="E13" s="593"/>
      <c r="F13" s="593"/>
      <c r="G13" s="593"/>
      <c r="H13" s="594"/>
      <c r="I13" s="559" t="s">
        <v>134</v>
      </c>
      <c r="J13" s="561"/>
      <c r="K13" s="559" t="s">
        <v>135</v>
      </c>
      <c r="L13" s="561"/>
      <c r="M13" s="559" t="s">
        <v>136</v>
      </c>
      <c r="N13" s="561"/>
      <c r="P13" s="593" t="s">
        <v>133</v>
      </c>
      <c r="Q13" s="593"/>
      <c r="R13" s="593"/>
      <c r="S13" s="593"/>
      <c r="T13" s="593"/>
      <c r="U13" s="593"/>
      <c r="V13" s="593"/>
      <c r="W13" s="594"/>
      <c r="X13" s="559" t="s">
        <v>134</v>
      </c>
      <c r="Y13" s="561"/>
      <c r="Z13" s="559" t="s">
        <v>135</v>
      </c>
      <c r="AA13" s="561"/>
      <c r="AB13" s="559" t="s">
        <v>136</v>
      </c>
      <c r="AC13" s="561"/>
    </row>
    <row r="14" spans="1:29" ht="33" customHeight="1">
      <c r="A14" s="595"/>
      <c r="B14" s="595"/>
      <c r="C14" s="595"/>
      <c r="D14" s="595"/>
      <c r="E14" s="595"/>
      <c r="F14" s="595"/>
      <c r="G14" s="595"/>
      <c r="H14" s="596"/>
      <c r="I14" s="116"/>
      <c r="J14" s="117"/>
      <c r="K14" s="116"/>
      <c r="L14" s="117"/>
      <c r="M14" s="116"/>
      <c r="N14" s="117"/>
      <c r="P14" s="595"/>
      <c r="Q14" s="595"/>
      <c r="R14" s="595"/>
      <c r="S14" s="595"/>
      <c r="T14" s="595"/>
      <c r="U14" s="595"/>
      <c r="V14" s="595"/>
      <c r="W14" s="596"/>
      <c r="X14" s="116"/>
      <c r="Y14" s="117"/>
      <c r="Z14" s="116"/>
      <c r="AA14" s="117"/>
      <c r="AB14" s="116"/>
      <c r="AC14" s="117"/>
    </row>
    <row r="15" spans="1:29" s="119" customFormat="1" ht="24.75" customHeight="1">
      <c r="A15" s="559" t="s">
        <v>137</v>
      </c>
      <c r="B15" s="561"/>
      <c r="C15" s="590" t="str">
        <f>C3</f>
        <v>レディース　Aグループ</v>
      </c>
      <c r="D15" s="591"/>
      <c r="E15" s="591"/>
      <c r="F15" s="591"/>
      <c r="G15" s="591"/>
      <c r="H15" s="592"/>
      <c r="I15" s="120">
        <f>I3</f>
        <v>8</v>
      </c>
      <c r="J15" s="121" t="s">
        <v>138</v>
      </c>
      <c r="K15" s="121"/>
      <c r="L15" s="121">
        <f>AA3+1</f>
        <v>3</v>
      </c>
      <c r="M15" s="121" t="s">
        <v>139</v>
      </c>
      <c r="N15" s="122"/>
      <c r="P15" s="559" t="s">
        <v>137</v>
      </c>
      <c r="Q15" s="561"/>
      <c r="R15" s="590" t="str">
        <f>C3</f>
        <v>レディース　Aグループ</v>
      </c>
      <c r="S15" s="591"/>
      <c r="T15" s="591"/>
      <c r="U15" s="591"/>
      <c r="V15" s="591"/>
      <c r="W15" s="592"/>
      <c r="X15" s="120">
        <f>I3</f>
        <v>8</v>
      </c>
      <c r="Y15" s="121" t="s">
        <v>138</v>
      </c>
      <c r="Z15" s="121"/>
      <c r="AA15" s="121">
        <f>L15+1</f>
        <v>4</v>
      </c>
      <c r="AB15" s="121" t="s">
        <v>139</v>
      </c>
      <c r="AC15" s="122"/>
    </row>
    <row r="16" spans="1:29" s="119" customFormat="1" ht="24.75" customHeight="1">
      <c r="A16" s="559" t="s">
        <v>18</v>
      </c>
      <c r="B16" s="561"/>
      <c r="C16" s="597" t="str">
        <f>AF3</f>
        <v>ＲＡＢＢＩＴＳ</v>
      </c>
      <c r="D16" s="560"/>
      <c r="E16" s="560"/>
      <c r="F16" s="560"/>
      <c r="G16" s="560"/>
      <c r="H16" s="561"/>
      <c r="I16" s="597" t="str">
        <f>AF5</f>
        <v>Kagiya flower B</v>
      </c>
      <c r="J16" s="560"/>
      <c r="K16" s="560"/>
      <c r="L16" s="560"/>
      <c r="M16" s="560"/>
      <c r="N16" s="561"/>
      <c r="P16" s="559" t="s">
        <v>18</v>
      </c>
      <c r="Q16" s="561"/>
      <c r="R16" s="597" t="str">
        <f>AF4</f>
        <v>Kish</v>
      </c>
      <c r="S16" s="560"/>
      <c r="T16" s="560"/>
      <c r="U16" s="560"/>
      <c r="V16" s="560"/>
      <c r="W16" s="561"/>
      <c r="X16" s="597" t="str">
        <f>AF6</f>
        <v>ミラクル　B</v>
      </c>
      <c r="Y16" s="560"/>
      <c r="Z16" s="560"/>
      <c r="AA16" s="560"/>
      <c r="AB16" s="560"/>
      <c r="AC16" s="561"/>
    </row>
    <row r="17" spans="1:29" s="119" customFormat="1" ht="24.75" customHeight="1">
      <c r="A17" s="567" t="s">
        <v>140</v>
      </c>
      <c r="B17" s="568"/>
      <c r="C17" s="577" t="s">
        <v>141</v>
      </c>
      <c r="D17" s="568"/>
      <c r="E17" s="588"/>
      <c r="F17" s="573"/>
      <c r="G17" s="573"/>
      <c r="H17" s="589" t="s">
        <v>41</v>
      </c>
      <c r="I17" s="589"/>
      <c r="J17" s="573"/>
      <c r="K17" s="573"/>
      <c r="L17" s="574"/>
      <c r="M17" s="577" t="s">
        <v>141</v>
      </c>
      <c r="N17" s="568"/>
      <c r="P17" s="567" t="s">
        <v>140</v>
      </c>
      <c r="Q17" s="568"/>
      <c r="R17" s="577" t="s">
        <v>141</v>
      </c>
      <c r="S17" s="568"/>
      <c r="T17" s="588"/>
      <c r="U17" s="573"/>
      <c r="V17" s="573"/>
      <c r="W17" s="589" t="s">
        <v>41</v>
      </c>
      <c r="X17" s="589"/>
      <c r="Y17" s="573"/>
      <c r="Z17" s="573"/>
      <c r="AA17" s="574"/>
      <c r="AB17" s="577" t="s">
        <v>141</v>
      </c>
      <c r="AC17" s="568"/>
    </row>
    <row r="18" spans="1:29" s="119" customFormat="1" ht="24.75" customHeight="1">
      <c r="A18" s="569"/>
      <c r="B18" s="570"/>
      <c r="C18" s="578"/>
      <c r="D18" s="570"/>
      <c r="E18" s="580"/>
      <c r="F18" s="581"/>
      <c r="G18" s="581"/>
      <c r="H18" s="582" t="s">
        <v>41</v>
      </c>
      <c r="I18" s="582"/>
      <c r="J18" s="581"/>
      <c r="K18" s="581"/>
      <c r="L18" s="583"/>
      <c r="M18" s="578"/>
      <c r="N18" s="570"/>
      <c r="P18" s="569"/>
      <c r="Q18" s="570"/>
      <c r="R18" s="578"/>
      <c r="S18" s="570"/>
      <c r="T18" s="580"/>
      <c r="U18" s="581"/>
      <c r="V18" s="581"/>
      <c r="W18" s="582" t="s">
        <v>41</v>
      </c>
      <c r="X18" s="582"/>
      <c r="Y18" s="581"/>
      <c r="Z18" s="581"/>
      <c r="AA18" s="583"/>
      <c r="AB18" s="578"/>
      <c r="AC18" s="570"/>
    </row>
    <row r="19" spans="1:29" s="119" customFormat="1" ht="24.75" customHeight="1">
      <c r="A19" s="571"/>
      <c r="B19" s="572"/>
      <c r="C19" s="579"/>
      <c r="D19" s="572"/>
      <c r="E19" s="563"/>
      <c r="F19" s="564"/>
      <c r="G19" s="564"/>
      <c r="H19" s="565" t="s">
        <v>41</v>
      </c>
      <c r="I19" s="565"/>
      <c r="J19" s="564"/>
      <c r="K19" s="564"/>
      <c r="L19" s="566"/>
      <c r="M19" s="579"/>
      <c r="N19" s="572"/>
      <c r="P19" s="571"/>
      <c r="Q19" s="572"/>
      <c r="R19" s="579"/>
      <c r="S19" s="572"/>
      <c r="T19" s="563"/>
      <c r="U19" s="564"/>
      <c r="V19" s="564"/>
      <c r="W19" s="565" t="s">
        <v>41</v>
      </c>
      <c r="X19" s="565"/>
      <c r="Y19" s="564"/>
      <c r="Z19" s="564"/>
      <c r="AA19" s="566"/>
      <c r="AB19" s="579"/>
      <c r="AC19" s="572"/>
    </row>
    <row r="20" spans="1:29" s="119" customFormat="1" ht="24.75" customHeight="1">
      <c r="A20" s="575" t="s">
        <v>142</v>
      </c>
      <c r="B20" s="576"/>
      <c r="C20" s="559"/>
      <c r="D20" s="560"/>
      <c r="E20" s="560"/>
      <c r="F20" s="560"/>
      <c r="G20" s="560"/>
      <c r="H20" s="561"/>
      <c r="I20" s="559"/>
      <c r="J20" s="560"/>
      <c r="K20" s="560"/>
      <c r="L20" s="560"/>
      <c r="M20" s="560"/>
      <c r="N20" s="561"/>
      <c r="P20" s="575" t="s">
        <v>142</v>
      </c>
      <c r="Q20" s="576"/>
      <c r="R20" s="597"/>
      <c r="S20" s="560"/>
      <c r="T20" s="560"/>
      <c r="U20" s="560"/>
      <c r="V20" s="560"/>
      <c r="W20" s="561"/>
      <c r="X20" s="559"/>
      <c r="Y20" s="560"/>
      <c r="Z20" s="560"/>
      <c r="AA20" s="560"/>
      <c r="AB20" s="560"/>
      <c r="AC20" s="561"/>
    </row>
    <row r="21" spans="1:29" s="119" customFormat="1" ht="24.75" customHeight="1">
      <c r="A21" s="584" t="s">
        <v>143</v>
      </c>
      <c r="B21" s="585"/>
      <c r="C21" s="597" t="str">
        <f>AF4</f>
        <v>Kish</v>
      </c>
      <c r="D21" s="560"/>
      <c r="E21" s="560"/>
      <c r="F21" s="560"/>
      <c r="G21" s="560"/>
      <c r="H21" s="561"/>
      <c r="I21" s="562" t="s">
        <v>144</v>
      </c>
      <c r="J21" s="562"/>
      <c r="K21" s="120"/>
      <c r="L21" s="121"/>
      <c r="M21" s="121"/>
      <c r="N21" s="122"/>
      <c r="P21" s="584" t="s">
        <v>143</v>
      </c>
      <c r="Q21" s="585"/>
      <c r="R21" s="597"/>
      <c r="S21" s="560"/>
      <c r="T21" s="560"/>
      <c r="U21" s="560"/>
      <c r="V21" s="560"/>
      <c r="W21" s="561"/>
      <c r="X21" s="562" t="s">
        <v>144</v>
      </c>
      <c r="Y21" s="562"/>
      <c r="Z21" s="120"/>
      <c r="AA21" s="121"/>
      <c r="AB21" s="121"/>
      <c r="AC21" s="122"/>
    </row>
    <row r="22" spans="1:29" s="119" customFormat="1" ht="24.75" customHeight="1">
      <c r="A22" s="586"/>
      <c r="B22" s="587"/>
      <c r="C22" s="597" t="str">
        <f>AF6</f>
        <v>ミラクル　B</v>
      </c>
      <c r="D22" s="560"/>
      <c r="E22" s="560"/>
      <c r="F22" s="560"/>
      <c r="G22" s="560"/>
      <c r="H22" s="561"/>
      <c r="I22" s="562" t="s">
        <v>145</v>
      </c>
      <c r="J22" s="562"/>
      <c r="K22" s="120"/>
      <c r="L22" s="121"/>
      <c r="M22" s="121"/>
      <c r="N22" s="122"/>
      <c r="P22" s="586"/>
      <c r="Q22" s="587"/>
      <c r="R22" s="597"/>
      <c r="S22" s="560"/>
      <c r="T22" s="560"/>
      <c r="U22" s="560"/>
      <c r="V22" s="560"/>
      <c r="W22" s="561"/>
      <c r="X22" s="562" t="s">
        <v>145</v>
      </c>
      <c r="Y22" s="562"/>
      <c r="Z22" s="120"/>
      <c r="AA22" s="121"/>
      <c r="AB22" s="121"/>
      <c r="AC22" s="122"/>
    </row>
    <row r="23" spans="1:29" ht="15.75" customHeight="1">
      <c r="A23" s="593" t="s">
        <v>133</v>
      </c>
      <c r="B23" s="593"/>
      <c r="C23" s="593"/>
      <c r="D23" s="593"/>
      <c r="E23" s="593"/>
      <c r="F23" s="593"/>
      <c r="G23" s="593"/>
      <c r="H23" s="594"/>
      <c r="I23" s="559" t="s">
        <v>134</v>
      </c>
      <c r="J23" s="561"/>
      <c r="K23" s="559" t="s">
        <v>135</v>
      </c>
      <c r="L23" s="561"/>
      <c r="M23" s="559" t="s">
        <v>136</v>
      </c>
      <c r="N23" s="561"/>
      <c r="P23" s="593" t="s">
        <v>133</v>
      </c>
      <c r="Q23" s="593"/>
      <c r="R23" s="593"/>
      <c r="S23" s="593"/>
      <c r="T23" s="593"/>
      <c r="U23" s="593"/>
      <c r="V23" s="593"/>
      <c r="W23" s="594"/>
      <c r="X23" s="559" t="s">
        <v>134</v>
      </c>
      <c r="Y23" s="561"/>
      <c r="Z23" s="559" t="s">
        <v>135</v>
      </c>
      <c r="AA23" s="561"/>
      <c r="AB23" s="559" t="s">
        <v>136</v>
      </c>
      <c r="AC23" s="561"/>
    </row>
    <row r="24" spans="1:29" ht="33" customHeight="1">
      <c r="A24" s="595"/>
      <c r="B24" s="595"/>
      <c r="C24" s="595"/>
      <c r="D24" s="595"/>
      <c r="E24" s="595"/>
      <c r="F24" s="595"/>
      <c r="G24" s="595"/>
      <c r="H24" s="596"/>
      <c r="I24" s="116"/>
      <c r="J24" s="117"/>
      <c r="K24" s="116"/>
      <c r="L24" s="117"/>
      <c r="M24" s="116"/>
      <c r="N24" s="117"/>
      <c r="P24" s="595"/>
      <c r="Q24" s="595"/>
      <c r="R24" s="595"/>
      <c r="S24" s="595"/>
      <c r="T24" s="595"/>
      <c r="U24" s="595"/>
      <c r="V24" s="595"/>
      <c r="W24" s="596"/>
      <c r="X24" s="116"/>
      <c r="Y24" s="117"/>
      <c r="Z24" s="116"/>
      <c r="AA24" s="117"/>
      <c r="AB24" s="116"/>
      <c r="AC24" s="117"/>
    </row>
    <row r="25" spans="1:29" s="119" customFormat="1" ht="25.5" customHeight="1">
      <c r="A25" s="559" t="s">
        <v>137</v>
      </c>
      <c r="B25" s="561"/>
      <c r="C25" s="590" t="str">
        <f>C3</f>
        <v>レディース　Aグループ</v>
      </c>
      <c r="D25" s="591"/>
      <c r="E25" s="591"/>
      <c r="F25" s="591"/>
      <c r="G25" s="591"/>
      <c r="H25" s="592"/>
      <c r="I25" s="120">
        <f>I3</f>
        <v>8</v>
      </c>
      <c r="J25" s="121" t="s">
        <v>138</v>
      </c>
      <c r="K25" s="121"/>
      <c r="L25" s="121">
        <f>AA15+1</f>
        <v>5</v>
      </c>
      <c r="M25" s="121" t="s">
        <v>139</v>
      </c>
      <c r="N25" s="122"/>
      <c r="P25" s="559" t="s">
        <v>137</v>
      </c>
      <c r="Q25" s="561"/>
      <c r="R25" s="590" t="str">
        <f>C3</f>
        <v>レディース　Aグループ</v>
      </c>
      <c r="S25" s="591"/>
      <c r="T25" s="591"/>
      <c r="U25" s="591"/>
      <c r="V25" s="591"/>
      <c r="W25" s="592"/>
      <c r="X25" s="120">
        <f>I3</f>
        <v>8</v>
      </c>
      <c r="Y25" s="121" t="s">
        <v>138</v>
      </c>
      <c r="Z25" s="121"/>
      <c r="AA25" s="121">
        <f>L25+1</f>
        <v>6</v>
      </c>
      <c r="AB25" s="121" t="s">
        <v>139</v>
      </c>
      <c r="AC25" s="122"/>
    </row>
    <row r="26" spans="1:29" s="119" customFormat="1" ht="25.5" customHeight="1">
      <c r="A26" s="559" t="s">
        <v>18</v>
      </c>
      <c r="B26" s="561"/>
      <c r="C26" s="597" t="str">
        <f>'⑧記'!AF3</f>
        <v>ＲＡＢＢＩＴＳ</v>
      </c>
      <c r="D26" s="560"/>
      <c r="E26" s="560"/>
      <c r="F26" s="560"/>
      <c r="G26" s="560"/>
      <c r="H26" s="561"/>
      <c r="I26" s="597" t="str">
        <f>AF6</f>
        <v>ミラクル　B</v>
      </c>
      <c r="J26" s="560"/>
      <c r="K26" s="560"/>
      <c r="L26" s="560"/>
      <c r="M26" s="560"/>
      <c r="N26" s="561"/>
      <c r="P26" s="559" t="s">
        <v>18</v>
      </c>
      <c r="Q26" s="561"/>
      <c r="R26" s="597" t="str">
        <f>AF4</f>
        <v>Kish</v>
      </c>
      <c r="S26" s="560"/>
      <c r="T26" s="560"/>
      <c r="U26" s="560"/>
      <c r="V26" s="560"/>
      <c r="W26" s="561"/>
      <c r="X26" s="597" t="str">
        <f>AF5</f>
        <v>Kagiya flower B</v>
      </c>
      <c r="Y26" s="560"/>
      <c r="Z26" s="560"/>
      <c r="AA26" s="560"/>
      <c r="AB26" s="560"/>
      <c r="AC26" s="561"/>
    </row>
    <row r="27" spans="1:29" s="119" customFormat="1" ht="25.5" customHeight="1">
      <c r="A27" s="567" t="s">
        <v>140</v>
      </c>
      <c r="B27" s="568"/>
      <c r="C27" s="577" t="s">
        <v>141</v>
      </c>
      <c r="D27" s="568"/>
      <c r="E27" s="588"/>
      <c r="F27" s="573"/>
      <c r="G27" s="573"/>
      <c r="H27" s="589" t="s">
        <v>41</v>
      </c>
      <c r="I27" s="589"/>
      <c r="J27" s="573"/>
      <c r="K27" s="573"/>
      <c r="L27" s="574"/>
      <c r="M27" s="577" t="s">
        <v>141</v>
      </c>
      <c r="N27" s="568"/>
      <c r="P27" s="567" t="s">
        <v>140</v>
      </c>
      <c r="Q27" s="568"/>
      <c r="R27" s="577" t="s">
        <v>141</v>
      </c>
      <c r="S27" s="568"/>
      <c r="T27" s="588"/>
      <c r="U27" s="573"/>
      <c r="V27" s="573"/>
      <c r="W27" s="589" t="s">
        <v>41</v>
      </c>
      <c r="X27" s="589"/>
      <c r="Y27" s="573"/>
      <c r="Z27" s="573"/>
      <c r="AA27" s="574"/>
      <c r="AB27" s="577" t="s">
        <v>141</v>
      </c>
      <c r="AC27" s="568"/>
    </row>
    <row r="28" spans="1:29" s="119" customFormat="1" ht="25.5" customHeight="1">
      <c r="A28" s="569"/>
      <c r="B28" s="570"/>
      <c r="C28" s="578"/>
      <c r="D28" s="570"/>
      <c r="E28" s="580"/>
      <c r="F28" s="581"/>
      <c r="G28" s="581"/>
      <c r="H28" s="582" t="s">
        <v>41</v>
      </c>
      <c r="I28" s="582"/>
      <c r="J28" s="581"/>
      <c r="K28" s="581"/>
      <c r="L28" s="583"/>
      <c r="M28" s="578"/>
      <c r="N28" s="570"/>
      <c r="P28" s="569"/>
      <c r="Q28" s="570"/>
      <c r="R28" s="578"/>
      <c r="S28" s="570"/>
      <c r="T28" s="580"/>
      <c r="U28" s="581"/>
      <c r="V28" s="581"/>
      <c r="W28" s="582" t="s">
        <v>41</v>
      </c>
      <c r="X28" s="582"/>
      <c r="Y28" s="581"/>
      <c r="Z28" s="581"/>
      <c r="AA28" s="583"/>
      <c r="AB28" s="578"/>
      <c r="AC28" s="570"/>
    </row>
    <row r="29" spans="1:29" s="119" customFormat="1" ht="25.5" customHeight="1">
      <c r="A29" s="571"/>
      <c r="B29" s="572"/>
      <c r="C29" s="579"/>
      <c r="D29" s="572"/>
      <c r="E29" s="563"/>
      <c r="F29" s="564"/>
      <c r="G29" s="564"/>
      <c r="H29" s="565" t="s">
        <v>41</v>
      </c>
      <c r="I29" s="565"/>
      <c r="J29" s="564"/>
      <c r="K29" s="564"/>
      <c r="L29" s="566"/>
      <c r="M29" s="579"/>
      <c r="N29" s="572"/>
      <c r="P29" s="571"/>
      <c r="Q29" s="572"/>
      <c r="R29" s="579"/>
      <c r="S29" s="572"/>
      <c r="T29" s="563"/>
      <c r="U29" s="564"/>
      <c r="V29" s="564"/>
      <c r="W29" s="565" t="s">
        <v>41</v>
      </c>
      <c r="X29" s="565"/>
      <c r="Y29" s="564"/>
      <c r="Z29" s="564"/>
      <c r="AA29" s="566"/>
      <c r="AB29" s="579"/>
      <c r="AC29" s="572"/>
    </row>
    <row r="30" spans="1:29" s="119" customFormat="1" ht="25.5" customHeight="1">
      <c r="A30" s="575" t="s">
        <v>142</v>
      </c>
      <c r="B30" s="576"/>
      <c r="C30" s="559"/>
      <c r="D30" s="560"/>
      <c r="E30" s="560"/>
      <c r="F30" s="560"/>
      <c r="G30" s="560"/>
      <c r="H30" s="561"/>
      <c r="I30" s="559"/>
      <c r="J30" s="560"/>
      <c r="K30" s="560"/>
      <c r="L30" s="560"/>
      <c r="M30" s="560"/>
      <c r="N30" s="561"/>
      <c r="P30" s="575" t="s">
        <v>142</v>
      </c>
      <c r="Q30" s="576"/>
      <c r="R30" s="559"/>
      <c r="S30" s="560"/>
      <c r="T30" s="560"/>
      <c r="U30" s="560"/>
      <c r="V30" s="560"/>
      <c r="W30" s="561"/>
      <c r="X30" s="559"/>
      <c r="Y30" s="560"/>
      <c r="Z30" s="560"/>
      <c r="AA30" s="560"/>
      <c r="AB30" s="560"/>
      <c r="AC30" s="561"/>
    </row>
    <row r="31" spans="1:29" s="119" customFormat="1" ht="25.5" customHeight="1">
      <c r="A31" s="584" t="s">
        <v>143</v>
      </c>
      <c r="B31" s="585"/>
      <c r="C31" s="597" t="str">
        <f>AF4</f>
        <v>Kish</v>
      </c>
      <c r="D31" s="560"/>
      <c r="E31" s="560"/>
      <c r="F31" s="560"/>
      <c r="G31" s="560"/>
      <c r="H31" s="561"/>
      <c r="I31" s="562" t="s">
        <v>144</v>
      </c>
      <c r="J31" s="562"/>
      <c r="K31" s="120"/>
      <c r="L31" s="121"/>
      <c r="M31" s="121"/>
      <c r="N31" s="122"/>
      <c r="P31" s="584" t="s">
        <v>143</v>
      </c>
      <c r="Q31" s="585"/>
      <c r="R31" s="597" t="str">
        <f>AF3</f>
        <v>ＲＡＢＢＩＴＳ</v>
      </c>
      <c r="S31" s="560"/>
      <c r="T31" s="560"/>
      <c r="U31" s="560"/>
      <c r="V31" s="560"/>
      <c r="W31" s="561"/>
      <c r="X31" s="562" t="s">
        <v>144</v>
      </c>
      <c r="Y31" s="562"/>
      <c r="Z31" s="120"/>
      <c r="AA31" s="121"/>
      <c r="AB31" s="121"/>
      <c r="AC31" s="122"/>
    </row>
    <row r="32" spans="1:29" s="119" customFormat="1" ht="25.5" customHeight="1">
      <c r="A32" s="586"/>
      <c r="B32" s="587"/>
      <c r="C32" s="597" t="str">
        <f>AF5</f>
        <v>Kagiya flower B</v>
      </c>
      <c r="D32" s="560"/>
      <c r="E32" s="560"/>
      <c r="F32" s="560"/>
      <c r="G32" s="560"/>
      <c r="H32" s="561"/>
      <c r="I32" s="562" t="s">
        <v>145</v>
      </c>
      <c r="J32" s="562"/>
      <c r="K32" s="120"/>
      <c r="L32" s="121"/>
      <c r="M32" s="121"/>
      <c r="N32" s="122"/>
      <c r="P32" s="586"/>
      <c r="Q32" s="587"/>
      <c r="R32" s="597" t="str">
        <f>AF6</f>
        <v>ミラクル　B</v>
      </c>
      <c r="S32" s="560"/>
      <c r="T32" s="560"/>
      <c r="U32" s="560"/>
      <c r="V32" s="560"/>
      <c r="W32" s="561"/>
      <c r="X32" s="562" t="s">
        <v>145</v>
      </c>
      <c r="Y32" s="562"/>
      <c r="Z32" s="120"/>
      <c r="AA32" s="121"/>
      <c r="AB32" s="121"/>
      <c r="AC32" s="122"/>
    </row>
    <row r="33" spans="1:25" ht="18.75" customHeight="1">
      <c r="A33" s="123"/>
      <c r="B33" s="123"/>
      <c r="C33" s="124"/>
      <c r="D33" s="124"/>
      <c r="E33" s="124"/>
      <c r="F33" s="124"/>
      <c r="G33" s="124"/>
      <c r="H33" s="124"/>
      <c r="I33" s="140"/>
      <c r="J33" s="140"/>
      <c r="P33" s="123"/>
      <c r="Q33" s="123"/>
      <c r="R33" s="124"/>
      <c r="S33" s="124"/>
      <c r="T33" s="124"/>
      <c r="U33" s="124"/>
      <c r="V33" s="124"/>
      <c r="W33" s="124"/>
      <c r="X33" s="140"/>
      <c r="Y33" s="140"/>
    </row>
    <row r="34" spans="1:25" ht="18.75" customHeight="1">
      <c r="A34" s="123"/>
      <c r="B34" s="123"/>
      <c r="C34" s="124"/>
      <c r="D34" s="124"/>
      <c r="E34" s="124"/>
      <c r="F34" s="124"/>
      <c r="G34" s="124"/>
      <c r="H34" s="124"/>
      <c r="I34" s="140"/>
      <c r="J34" s="140"/>
      <c r="P34" s="123"/>
      <c r="Q34" s="123"/>
      <c r="R34" s="124"/>
      <c r="S34" s="124"/>
      <c r="T34" s="124"/>
      <c r="U34" s="124"/>
      <c r="V34" s="124"/>
      <c r="W34" s="124"/>
      <c r="X34" s="140"/>
      <c r="Y34" s="140"/>
    </row>
    <row r="35" spans="1:29" ht="15.75" customHeight="1">
      <c r="A35" s="593" t="s">
        <v>133</v>
      </c>
      <c r="B35" s="593"/>
      <c r="C35" s="593"/>
      <c r="D35" s="593"/>
      <c r="E35" s="593"/>
      <c r="F35" s="593"/>
      <c r="G35" s="593"/>
      <c r="H35" s="594"/>
      <c r="I35" s="559" t="s">
        <v>134</v>
      </c>
      <c r="J35" s="561"/>
      <c r="K35" s="559" t="s">
        <v>135</v>
      </c>
      <c r="L35" s="561"/>
      <c r="M35" s="559" t="s">
        <v>136</v>
      </c>
      <c r="N35" s="561"/>
      <c r="P35" s="593" t="s">
        <v>133</v>
      </c>
      <c r="Q35" s="593"/>
      <c r="R35" s="593"/>
      <c r="S35" s="593"/>
      <c r="T35" s="593"/>
      <c r="U35" s="593"/>
      <c r="V35" s="593"/>
      <c r="W35" s="594"/>
      <c r="X35" s="559" t="s">
        <v>134</v>
      </c>
      <c r="Y35" s="561"/>
      <c r="Z35" s="559" t="s">
        <v>135</v>
      </c>
      <c r="AA35" s="561"/>
      <c r="AB35" s="559" t="s">
        <v>136</v>
      </c>
      <c r="AC35" s="561"/>
    </row>
    <row r="36" spans="1:29" ht="33" customHeight="1">
      <c r="A36" s="595"/>
      <c r="B36" s="595"/>
      <c r="C36" s="595"/>
      <c r="D36" s="595"/>
      <c r="E36" s="595"/>
      <c r="F36" s="595"/>
      <c r="G36" s="595"/>
      <c r="H36" s="596"/>
      <c r="I36" s="116"/>
      <c r="J36" s="117"/>
      <c r="K36" s="116"/>
      <c r="L36" s="117"/>
      <c r="M36" s="116"/>
      <c r="N36" s="117"/>
      <c r="P36" s="595"/>
      <c r="Q36" s="595"/>
      <c r="R36" s="595"/>
      <c r="S36" s="595"/>
      <c r="T36" s="595"/>
      <c r="U36" s="595"/>
      <c r="V36" s="595"/>
      <c r="W36" s="596"/>
      <c r="X36" s="116"/>
      <c r="Y36" s="117"/>
      <c r="Z36" s="116"/>
      <c r="AA36" s="117"/>
      <c r="AB36" s="116"/>
      <c r="AC36" s="117"/>
    </row>
    <row r="37" spans="1:29" s="119" customFormat="1" ht="24.75" customHeight="1">
      <c r="A37" s="559" t="s">
        <v>137</v>
      </c>
      <c r="B37" s="561"/>
      <c r="C37" s="590" t="s">
        <v>303</v>
      </c>
      <c r="D37" s="591"/>
      <c r="E37" s="591"/>
      <c r="F37" s="591"/>
      <c r="G37" s="591"/>
      <c r="H37" s="592"/>
      <c r="I37" s="120"/>
      <c r="J37" s="121" t="s">
        <v>138</v>
      </c>
      <c r="K37" s="121"/>
      <c r="L37" s="121">
        <v>7</v>
      </c>
      <c r="M37" s="121" t="s">
        <v>139</v>
      </c>
      <c r="N37" s="122"/>
      <c r="P37" s="559" t="s">
        <v>137</v>
      </c>
      <c r="Q37" s="561"/>
      <c r="R37" s="590" t="s">
        <v>303</v>
      </c>
      <c r="S37" s="591"/>
      <c r="T37" s="591"/>
      <c r="U37" s="591"/>
      <c r="V37" s="591"/>
      <c r="W37" s="592"/>
      <c r="X37" s="120"/>
      <c r="Y37" s="121" t="s">
        <v>138</v>
      </c>
      <c r="Z37" s="121"/>
      <c r="AA37" s="121">
        <v>8</v>
      </c>
      <c r="AB37" s="121" t="s">
        <v>139</v>
      </c>
      <c r="AC37" s="122"/>
    </row>
    <row r="38" spans="1:29" s="119" customFormat="1" ht="24.75" customHeight="1">
      <c r="A38" s="559" t="s">
        <v>18</v>
      </c>
      <c r="B38" s="561"/>
      <c r="C38" s="559" t="s">
        <v>304</v>
      </c>
      <c r="D38" s="560"/>
      <c r="E38" s="560"/>
      <c r="F38" s="560"/>
      <c r="G38" s="560"/>
      <c r="H38" s="561"/>
      <c r="I38" s="559" t="s">
        <v>305</v>
      </c>
      <c r="J38" s="560"/>
      <c r="K38" s="560"/>
      <c r="L38" s="560"/>
      <c r="M38" s="560"/>
      <c r="N38" s="561"/>
      <c r="P38" s="559" t="s">
        <v>18</v>
      </c>
      <c r="Q38" s="561"/>
      <c r="R38" s="559" t="str">
        <f>C43</f>
        <v>ﾚﾃﾞｨｰｽAグループ1位</v>
      </c>
      <c r="S38" s="560"/>
      <c r="T38" s="560"/>
      <c r="U38" s="560"/>
      <c r="V38" s="560"/>
      <c r="W38" s="561"/>
      <c r="X38" s="559" t="str">
        <f>C44</f>
        <v>ﾚﾃﾞｨｰｽBグループ1位</v>
      </c>
      <c r="Y38" s="560"/>
      <c r="Z38" s="560"/>
      <c r="AA38" s="560"/>
      <c r="AB38" s="560"/>
      <c r="AC38" s="561"/>
    </row>
    <row r="39" spans="1:29" s="119" customFormat="1" ht="24.75" customHeight="1">
      <c r="A39" s="567" t="s">
        <v>140</v>
      </c>
      <c r="B39" s="568"/>
      <c r="C39" s="577" t="s">
        <v>141</v>
      </c>
      <c r="D39" s="568"/>
      <c r="E39" s="588"/>
      <c r="F39" s="573"/>
      <c r="G39" s="573"/>
      <c r="H39" s="589" t="s">
        <v>41</v>
      </c>
      <c r="I39" s="589"/>
      <c r="J39" s="573"/>
      <c r="K39" s="573"/>
      <c r="L39" s="574"/>
      <c r="M39" s="577" t="s">
        <v>141</v>
      </c>
      <c r="N39" s="568"/>
      <c r="P39" s="567" t="s">
        <v>140</v>
      </c>
      <c r="Q39" s="568"/>
      <c r="R39" s="577" t="s">
        <v>141</v>
      </c>
      <c r="S39" s="568"/>
      <c r="T39" s="588"/>
      <c r="U39" s="573"/>
      <c r="V39" s="573"/>
      <c r="W39" s="589" t="s">
        <v>41</v>
      </c>
      <c r="X39" s="589"/>
      <c r="Y39" s="573"/>
      <c r="Z39" s="573"/>
      <c r="AA39" s="574"/>
      <c r="AB39" s="577" t="s">
        <v>141</v>
      </c>
      <c r="AC39" s="568"/>
    </row>
    <row r="40" spans="1:29" s="119" customFormat="1" ht="24.75" customHeight="1">
      <c r="A40" s="569"/>
      <c r="B40" s="570"/>
      <c r="C40" s="578"/>
      <c r="D40" s="570"/>
      <c r="E40" s="580"/>
      <c r="F40" s="581"/>
      <c r="G40" s="581"/>
      <c r="H40" s="582" t="s">
        <v>41</v>
      </c>
      <c r="I40" s="582"/>
      <c r="J40" s="581"/>
      <c r="K40" s="581"/>
      <c r="L40" s="583"/>
      <c r="M40" s="578"/>
      <c r="N40" s="570"/>
      <c r="P40" s="569"/>
      <c r="Q40" s="570"/>
      <c r="R40" s="578"/>
      <c r="S40" s="570"/>
      <c r="T40" s="580"/>
      <c r="U40" s="581"/>
      <c r="V40" s="581"/>
      <c r="W40" s="582" t="s">
        <v>41</v>
      </c>
      <c r="X40" s="582"/>
      <c r="Y40" s="581"/>
      <c r="Z40" s="581"/>
      <c r="AA40" s="583"/>
      <c r="AB40" s="578"/>
      <c r="AC40" s="570"/>
    </row>
    <row r="41" spans="1:29" s="119" customFormat="1" ht="24.75" customHeight="1">
      <c r="A41" s="571"/>
      <c r="B41" s="572"/>
      <c r="C41" s="579"/>
      <c r="D41" s="572"/>
      <c r="E41" s="563"/>
      <c r="F41" s="564"/>
      <c r="G41" s="564"/>
      <c r="H41" s="565" t="s">
        <v>41</v>
      </c>
      <c r="I41" s="565"/>
      <c r="J41" s="564"/>
      <c r="K41" s="564"/>
      <c r="L41" s="566"/>
      <c r="M41" s="579"/>
      <c r="N41" s="572"/>
      <c r="P41" s="571"/>
      <c r="Q41" s="572"/>
      <c r="R41" s="579"/>
      <c r="S41" s="572"/>
      <c r="T41" s="563"/>
      <c r="U41" s="564"/>
      <c r="V41" s="564"/>
      <c r="W41" s="565" t="s">
        <v>41</v>
      </c>
      <c r="X41" s="565"/>
      <c r="Y41" s="564"/>
      <c r="Z41" s="564"/>
      <c r="AA41" s="566"/>
      <c r="AB41" s="579"/>
      <c r="AC41" s="572"/>
    </row>
    <row r="42" spans="1:29" s="119" customFormat="1" ht="24.75" customHeight="1">
      <c r="A42" s="575" t="s">
        <v>142</v>
      </c>
      <c r="B42" s="576"/>
      <c r="C42" s="559"/>
      <c r="D42" s="560"/>
      <c r="E42" s="560"/>
      <c r="F42" s="560"/>
      <c r="G42" s="560"/>
      <c r="H42" s="561"/>
      <c r="I42" s="559"/>
      <c r="J42" s="560"/>
      <c r="K42" s="560"/>
      <c r="L42" s="560"/>
      <c r="M42" s="560"/>
      <c r="N42" s="561"/>
      <c r="P42" s="575" t="s">
        <v>142</v>
      </c>
      <c r="Q42" s="576"/>
      <c r="R42" s="559"/>
      <c r="S42" s="560"/>
      <c r="T42" s="560"/>
      <c r="U42" s="560"/>
      <c r="V42" s="560"/>
      <c r="W42" s="561"/>
      <c r="X42" s="559"/>
      <c r="Y42" s="560"/>
      <c r="Z42" s="560"/>
      <c r="AA42" s="560"/>
      <c r="AB42" s="560"/>
      <c r="AC42" s="561"/>
    </row>
    <row r="43" spans="1:29" s="119" customFormat="1" ht="24.75" customHeight="1">
      <c r="A43" s="584" t="s">
        <v>143</v>
      </c>
      <c r="B43" s="585"/>
      <c r="C43" s="559" t="s">
        <v>306</v>
      </c>
      <c r="D43" s="560"/>
      <c r="E43" s="560"/>
      <c r="F43" s="560"/>
      <c r="G43" s="560"/>
      <c r="H43" s="561"/>
      <c r="I43" s="562" t="s">
        <v>144</v>
      </c>
      <c r="J43" s="562"/>
      <c r="K43" s="120"/>
      <c r="L43" s="121"/>
      <c r="M43" s="121"/>
      <c r="N43" s="122"/>
      <c r="P43" s="584" t="s">
        <v>143</v>
      </c>
      <c r="Q43" s="585"/>
      <c r="R43" s="559" t="str">
        <f>C38</f>
        <v>ﾚﾃﾞｨｰｽAグループ2位</v>
      </c>
      <c r="S43" s="560"/>
      <c r="T43" s="560"/>
      <c r="U43" s="560"/>
      <c r="V43" s="560"/>
      <c r="W43" s="561"/>
      <c r="X43" s="562" t="s">
        <v>144</v>
      </c>
      <c r="Y43" s="562"/>
      <c r="Z43" s="120"/>
      <c r="AA43" s="121"/>
      <c r="AB43" s="121"/>
      <c r="AC43" s="122"/>
    </row>
    <row r="44" spans="1:29" s="119" customFormat="1" ht="24" customHeight="1">
      <c r="A44" s="586"/>
      <c r="B44" s="587"/>
      <c r="C44" s="559" t="s">
        <v>307</v>
      </c>
      <c r="D44" s="560"/>
      <c r="E44" s="560"/>
      <c r="F44" s="560"/>
      <c r="G44" s="560"/>
      <c r="H44" s="561"/>
      <c r="I44" s="562" t="s">
        <v>145</v>
      </c>
      <c r="J44" s="562"/>
      <c r="K44" s="120"/>
      <c r="L44" s="121"/>
      <c r="M44" s="121"/>
      <c r="N44" s="122"/>
      <c r="P44" s="586"/>
      <c r="Q44" s="587"/>
      <c r="R44" s="559" t="str">
        <f>I38</f>
        <v>ﾚﾃﾞｨｰｽBグループ2位</v>
      </c>
      <c r="S44" s="560"/>
      <c r="T44" s="560"/>
      <c r="U44" s="560"/>
      <c r="V44" s="560"/>
      <c r="W44" s="561"/>
      <c r="X44" s="562" t="s">
        <v>145</v>
      </c>
      <c r="Y44" s="562"/>
      <c r="Z44" s="120"/>
      <c r="AA44" s="121"/>
      <c r="AB44" s="121"/>
      <c r="AC44" s="122"/>
    </row>
  </sheetData>
  <sheetProtection/>
  <mergeCells count="253">
    <mergeCell ref="A1:H2"/>
    <mergeCell ref="I1:J1"/>
    <mergeCell ref="K1:L1"/>
    <mergeCell ref="M1:N1"/>
    <mergeCell ref="P1:W2"/>
    <mergeCell ref="X1:Y1"/>
    <mergeCell ref="Z1:AA1"/>
    <mergeCell ref="AB1:AC1"/>
    <mergeCell ref="AG2:AI2"/>
    <mergeCell ref="AJ2:AL2"/>
    <mergeCell ref="AM2:AO2"/>
    <mergeCell ref="A3:B3"/>
    <mergeCell ref="C3:H3"/>
    <mergeCell ref="P3:Q3"/>
    <mergeCell ref="R3:W3"/>
    <mergeCell ref="AG3:AI3"/>
    <mergeCell ref="AJ3:AL3"/>
    <mergeCell ref="AM3:AO3"/>
    <mergeCell ref="A4:B4"/>
    <mergeCell ref="C4:H4"/>
    <mergeCell ref="I4:N4"/>
    <mergeCell ref="P4:Q4"/>
    <mergeCell ref="R4:W4"/>
    <mergeCell ref="X4:AC4"/>
    <mergeCell ref="AG4:AI4"/>
    <mergeCell ref="AJ4:AL4"/>
    <mergeCell ref="AM4:AO4"/>
    <mergeCell ref="A5:B7"/>
    <mergeCell ref="C5:D7"/>
    <mergeCell ref="E5:G5"/>
    <mergeCell ref="H5:I5"/>
    <mergeCell ref="J5:L5"/>
    <mergeCell ref="M5:N7"/>
    <mergeCell ref="P5:Q7"/>
    <mergeCell ref="R5:S7"/>
    <mergeCell ref="T5:V5"/>
    <mergeCell ref="W5:X5"/>
    <mergeCell ref="Y5:AA5"/>
    <mergeCell ref="AB5:AC7"/>
    <mergeCell ref="AG5:AI5"/>
    <mergeCell ref="AJ5:AL5"/>
    <mergeCell ref="AM5:AO5"/>
    <mergeCell ref="AG6:AI6"/>
    <mergeCell ref="AJ6:AL6"/>
    <mergeCell ref="AM6:AO6"/>
    <mergeCell ref="AG7:AI7"/>
    <mergeCell ref="E6:G6"/>
    <mergeCell ref="H6:I6"/>
    <mergeCell ref="J6:L6"/>
    <mergeCell ref="T6:V6"/>
    <mergeCell ref="W6:X6"/>
    <mergeCell ref="Y6:AA6"/>
    <mergeCell ref="E7:G7"/>
    <mergeCell ref="H7:I7"/>
    <mergeCell ref="J7:L7"/>
    <mergeCell ref="T7:V7"/>
    <mergeCell ref="W7:X7"/>
    <mergeCell ref="Y7:AA7"/>
    <mergeCell ref="AJ7:AL7"/>
    <mergeCell ref="AM7:AO7"/>
    <mergeCell ref="A8:B8"/>
    <mergeCell ref="C8:H8"/>
    <mergeCell ref="I8:N8"/>
    <mergeCell ref="P8:Q8"/>
    <mergeCell ref="R8:W8"/>
    <mergeCell ref="X8:AC8"/>
    <mergeCell ref="AG8:AI8"/>
    <mergeCell ref="AJ8:AL8"/>
    <mergeCell ref="AM8:AO8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X10:Y10"/>
    <mergeCell ref="A13:H14"/>
    <mergeCell ref="I13:J13"/>
    <mergeCell ref="K13:L13"/>
    <mergeCell ref="M13:N13"/>
    <mergeCell ref="P13:W14"/>
    <mergeCell ref="X13:Y13"/>
    <mergeCell ref="Z13:AA13"/>
    <mergeCell ref="AB13:AC13"/>
    <mergeCell ref="A15:B15"/>
    <mergeCell ref="C15:H15"/>
    <mergeCell ref="P15:Q15"/>
    <mergeCell ref="R15:W15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R38:W38"/>
    <mergeCell ref="X38:AC38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H41:I41"/>
    <mergeCell ref="J41:L41"/>
    <mergeCell ref="P38:Q38"/>
    <mergeCell ref="A39:B41"/>
    <mergeCell ref="C39:D41"/>
    <mergeCell ref="E39:G39"/>
    <mergeCell ref="H39:I39"/>
    <mergeCell ref="J39:L39"/>
    <mergeCell ref="E40:G40"/>
    <mergeCell ref="J40:L40"/>
    <mergeCell ref="E41:G41"/>
    <mergeCell ref="R39:S41"/>
    <mergeCell ref="T39:V39"/>
    <mergeCell ref="W39:X39"/>
    <mergeCell ref="M39:N41"/>
    <mergeCell ref="AB39:AC41"/>
    <mergeCell ref="T40:V40"/>
    <mergeCell ref="W40:X40"/>
    <mergeCell ref="Y40:AA40"/>
    <mergeCell ref="A43:B44"/>
    <mergeCell ref="C43:H43"/>
    <mergeCell ref="I43:J43"/>
    <mergeCell ref="P43:Q44"/>
    <mergeCell ref="R43:W43"/>
    <mergeCell ref="H40:I40"/>
    <mergeCell ref="A42:B42"/>
    <mergeCell ref="C42:H42"/>
    <mergeCell ref="I42:N42"/>
    <mergeCell ref="P42:Q42"/>
    <mergeCell ref="R42:W42"/>
    <mergeCell ref="X43:Y43"/>
    <mergeCell ref="C44:H44"/>
    <mergeCell ref="I44:J44"/>
    <mergeCell ref="R44:W44"/>
    <mergeCell ref="T41:V41"/>
    <mergeCell ref="W41:X41"/>
    <mergeCell ref="Y41:AA41"/>
    <mergeCell ref="X44:Y44"/>
    <mergeCell ref="X42:AC42"/>
    <mergeCell ref="P39:Q41"/>
    <mergeCell ref="Y39:AA39"/>
  </mergeCells>
  <printOptions/>
  <pageMargins left="0.25" right="0.25" top="0.75" bottom="0.75" header="0.3" footer="0.3"/>
  <pageSetup horizontalDpi="600" verticalDpi="600" orientation="landscape" paperSize="9" scale="97" r:id="rId1"/>
  <rowBreaks count="1" manualBreakCount="1">
    <brk id="22" max="2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4"/>
  <sheetViews>
    <sheetView view="pageBreakPreview" zoomScale="85" zoomScaleSheetLayoutView="85" zoomScalePageLayoutView="0" workbookViewId="0" topLeftCell="A14">
      <selection activeCell="C4" sqref="C4:H4"/>
    </sheetView>
  </sheetViews>
  <sheetFormatPr defaultColWidth="5" defaultRowHeight="14.25"/>
  <cols>
    <col min="1" max="31" width="5" style="125" customWidth="1"/>
    <col min="32" max="32" width="16.09765625" style="125" bestFit="1" customWidth="1"/>
    <col min="33" max="40" width="5" style="125" customWidth="1"/>
    <col min="41" max="16384" width="5" style="125" customWidth="1"/>
  </cols>
  <sheetData>
    <row r="1" spans="1:29" ht="15.75" customHeight="1">
      <c r="A1" s="600" t="s">
        <v>133</v>
      </c>
      <c r="B1" s="601"/>
      <c r="C1" s="601"/>
      <c r="D1" s="601"/>
      <c r="E1" s="601"/>
      <c r="F1" s="601"/>
      <c r="G1" s="601"/>
      <c r="H1" s="602"/>
      <c r="I1" s="559" t="s">
        <v>134</v>
      </c>
      <c r="J1" s="561"/>
      <c r="K1" s="559" t="s">
        <v>135</v>
      </c>
      <c r="L1" s="561"/>
      <c r="M1" s="559" t="s">
        <v>136</v>
      </c>
      <c r="N1" s="561"/>
      <c r="P1" s="593" t="s">
        <v>133</v>
      </c>
      <c r="Q1" s="593"/>
      <c r="R1" s="593"/>
      <c r="S1" s="593"/>
      <c r="T1" s="593"/>
      <c r="U1" s="593"/>
      <c r="V1" s="593"/>
      <c r="W1" s="594"/>
      <c r="X1" s="559" t="s">
        <v>134</v>
      </c>
      <c r="Y1" s="561"/>
      <c r="Z1" s="559" t="s">
        <v>135</v>
      </c>
      <c r="AA1" s="561"/>
      <c r="AB1" s="559" t="s">
        <v>136</v>
      </c>
      <c r="AC1" s="561"/>
    </row>
    <row r="2" spans="1:41" ht="33" customHeight="1">
      <c r="A2" s="603"/>
      <c r="B2" s="603"/>
      <c r="C2" s="603"/>
      <c r="D2" s="603"/>
      <c r="E2" s="603"/>
      <c r="F2" s="603"/>
      <c r="G2" s="603"/>
      <c r="H2" s="604"/>
      <c r="I2" s="116"/>
      <c r="J2" s="117"/>
      <c r="K2" s="116"/>
      <c r="L2" s="117"/>
      <c r="M2" s="116"/>
      <c r="N2" s="117"/>
      <c r="P2" s="595"/>
      <c r="Q2" s="595"/>
      <c r="R2" s="595"/>
      <c r="S2" s="595"/>
      <c r="T2" s="595"/>
      <c r="U2" s="595"/>
      <c r="V2" s="595"/>
      <c r="W2" s="596"/>
      <c r="X2" s="116"/>
      <c r="Y2" s="117"/>
      <c r="Z2" s="116"/>
      <c r="AA2" s="117"/>
      <c r="AB2" s="116"/>
      <c r="AC2" s="117"/>
      <c r="AF2" s="174"/>
      <c r="AG2" s="599"/>
      <c r="AH2" s="599"/>
      <c r="AI2" s="599"/>
      <c r="AJ2" s="599"/>
      <c r="AK2" s="599"/>
      <c r="AL2" s="599"/>
      <c r="AM2" s="599"/>
      <c r="AN2" s="599"/>
      <c r="AO2" s="599"/>
    </row>
    <row r="3" spans="1:41" s="119" customFormat="1" ht="25.5" customHeight="1">
      <c r="A3" s="559" t="s">
        <v>137</v>
      </c>
      <c r="B3" s="561"/>
      <c r="C3" s="590" t="s">
        <v>276</v>
      </c>
      <c r="D3" s="591"/>
      <c r="E3" s="591"/>
      <c r="F3" s="591"/>
      <c r="G3" s="591"/>
      <c r="H3" s="592"/>
      <c r="I3" s="120">
        <v>10</v>
      </c>
      <c r="J3" s="121" t="s">
        <v>138</v>
      </c>
      <c r="K3" s="121"/>
      <c r="L3" s="121">
        <v>1</v>
      </c>
      <c r="M3" s="121" t="s">
        <v>139</v>
      </c>
      <c r="N3" s="122"/>
      <c r="P3" s="559" t="s">
        <v>137</v>
      </c>
      <c r="Q3" s="561"/>
      <c r="R3" s="590" t="str">
        <f>C3</f>
        <v>レディース　Bグループ</v>
      </c>
      <c r="S3" s="591"/>
      <c r="T3" s="591"/>
      <c r="U3" s="591"/>
      <c r="V3" s="591"/>
      <c r="W3" s="592"/>
      <c r="X3" s="120">
        <f>I3</f>
        <v>10</v>
      </c>
      <c r="Y3" s="121" t="s">
        <v>138</v>
      </c>
      <c r="Z3" s="121"/>
      <c r="AA3" s="121">
        <v>2</v>
      </c>
      <c r="AB3" s="121" t="s">
        <v>139</v>
      </c>
      <c r="AC3" s="122"/>
      <c r="AF3" s="187" t="s">
        <v>246</v>
      </c>
      <c r="AG3" s="598"/>
      <c r="AH3" s="598"/>
      <c r="AI3" s="598"/>
      <c r="AJ3" s="598"/>
      <c r="AK3" s="598"/>
      <c r="AL3" s="598"/>
      <c r="AM3" s="598"/>
      <c r="AN3" s="598"/>
      <c r="AO3" s="598"/>
    </row>
    <row r="4" spans="1:41" s="119" customFormat="1" ht="25.5" customHeight="1">
      <c r="A4" s="559" t="s">
        <v>18</v>
      </c>
      <c r="B4" s="561"/>
      <c r="C4" s="597" t="str">
        <f>AF3</f>
        <v>ARPC</v>
      </c>
      <c r="D4" s="560"/>
      <c r="E4" s="560"/>
      <c r="F4" s="560"/>
      <c r="G4" s="560"/>
      <c r="H4" s="561"/>
      <c r="I4" s="597" t="str">
        <f>AF4</f>
        <v>Kagiya flower Ａ</v>
      </c>
      <c r="J4" s="560"/>
      <c r="K4" s="560"/>
      <c r="L4" s="560"/>
      <c r="M4" s="560"/>
      <c r="N4" s="561"/>
      <c r="P4" s="559" t="s">
        <v>18</v>
      </c>
      <c r="Q4" s="561"/>
      <c r="R4" s="597" t="str">
        <f>AF5</f>
        <v>ミラクル　A</v>
      </c>
      <c r="S4" s="560"/>
      <c r="T4" s="560"/>
      <c r="U4" s="560"/>
      <c r="V4" s="560"/>
      <c r="W4" s="561"/>
      <c r="X4" s="597" t="str">
        <f>AF6</f>
        <v>ＣＨＥＥＲＳ</v>
      </c>
      <c r="Y4" s="560"/>
      <c r="Z4" s="560"/>
      <c r="AA4" s="560"/>
      <c r="AB4" s="560"/>
      <c r="AC4" s="561"/>
      <c r="AF4" s="187" t="s">
        <v>242</v>
      </c>
      <c r="AG4" s="598"/>
      <c r="AH4" s="598"/>
      <c r="AI4" s="598"/>
      <c r="AJ4" s="598"/>
      <c r="AK4" s="598"/>
      <c r="AL4" s="598"/>
      <c r="AM4" s="598"/>
      <c r="AN4" s="598"/>
      <c r="AO4" s="598"/>
    </row>
    <row r="5" spans="1:41" s="119" customFormat="1" ht="25.5" customHeight="1">
      <c r="A5" s="567" t="s">
        <v>140</v>
      </c>
      <c r="B5" s="568"/>
      <c r="C5" s="577" t="s">
        <v>141</v>
      </c>
      <c r="D5" s="568"/>
      <c r="E5" s="588"/>
      <c r="F5" s="573"/>
      <c r="G5" s="573"/>
      <c r="H5" s="589" t="s">
        <v>41</v>
      </c>
      <c r="I5" s="589"/>
      <c r="J5" s="573"/>
      <c r="K5" s="573"/>
      <c r="L5" s="574"/>
      <c r="M5" s="577" t="s">
        <v>141</v>
      </c>
      <c r="N5" s="568"/>
      <c r="P5" s="567" t="s">
        <v>140</v>
      </c>
      <c r="Q5" s="568"/>
      <c r="R5" s="577" t="s">
        <v>141</v>
      </c>
      <c r="S5" s="568"/>
      <c r="T5" s="588"/>
      <c r="U5" s="573"/>
      <c r="V5" s="573"/>
      <c r="W5" s="589" t="s">
        <v>41</v>
      </c>
      <c r="X5" s="589"/>
      <c r="Y5" s="573"/>
      <c r="Z5" s="573"/>
      <c r="AA5" s="574"/>
      <c r="AB5" s="577" t="s">
        <v>141</v>
      </c>
      <c r="AC5" s="568"/>
      <c r="AF5" s="187" t="s">
        <v>247</v>
      </c>
      <c r="AG5" s="598"/>
      <c r="AH5" s="598"/>
      <c r="AI5" s="598"/>
      <c r="AJ5" s="598"/>
      <c r="AK5" s="598"/>
      <c r="AL5" s="598"/>
      <c r="AM5" s="598"/>
      <c r="AN5" s="598"/>
      <c r="AO5" s="598"/>
    </row>
    <row r="6" spans="1:41" s="119" customFormat="1" ht="25.5" customHeight="1">
      <c r="A6" s="569"/>
      <c r="B6" s="570"/>
      <c r="C6" s="578"/>
      <c r="D6" s="570"/>
      <c r="E6" s="580"/>
      <c r="F6" s="581"/>
      <c r="G6" s="581"/>
      <c r="H6" s="582" t="s">
        <v>41</v>
      </c>
      <c r="I6" s="582"/>
      <c r="J6" s="581"/>
      <c r="K6" s="581"/>
      <c r="L6" s="583"/>
      <c r="M6" s="578"/>
      <c r="N6" s="570"/>
      <c r="P6" s="569"/>
      <c r="Q6" s="570"/>
      <c r="R6" s="578"/>
      <c r="S6" s="570"/>
      <c r="T6" s="580"/>
      <c r="U6" s="581"/>
      <c r="V6" s="581"/>
      <c r="W6" s="582" t="s">
        <v>41</v>
      </c>
      <c r="X6" s="582"/>
      <c r="Y6" s="581"/>
      <c r="Z6" s="581"/>
      <c r="AA6" s="583"/>
      <c r="AB6" s="578"/>
      <c r="AC6" s="570"/>
      <c r="AF6" s="187" t="s">
        <v>248</v>
      </c>
      <c r="AG6" s="598"/>
      <c r="AH6" s="598"/>
      <c r="AI6" s="598"/>
      <c r="AJ6" s="598"/>
      <c r="AK6" s="598"/>
      <c r="AL6" s="598"/>
      <c r="AM6" s="598"/>
      <c r="AN6" s="598"/>
      <c r="AO6" s="598"/>
    </row>
    <row r="7" spans="1:41" s="119" customFormat="1" ht="25.5" customHeight="1">
      <c r="A7" s="571"/>
      <c r="B7" s="572"/>
      <c r="C7" s="579"/>
      <c r="D7" s="572"/>
      <c r="E7" s="563"/>
      <c r="F7" s="564"/>
      <c r="G7" s="564"/>
      <c r="H7" s="565" t="s">
        <v>41</v>
      </c>
      <c r="I7" s="565"/>
      <c r="J7" s="564"/>
      <c r="K7" s="564"/>
      <c r="L7" s="566"/>
      <c r="M7" s="579"/>
      <c r="N7" s="572"/>
      <c r="P7" s="571"/>
      <c r="Q7" s="572"/>
      <c r="R7" s="579"/>
      <c r="S7" s="572"/>
      <c r="T7" s="563"/>
      <c r="U7" s="564"/>
      <c r="V7" s="564"/>
      <c r="W7" s="565" t="s">
        <v>41</v>
      </c>
      <c r="X7" s="565"/>
      <c r="Y7" s="564"/>
      <c r="Z7" s="564"/>
      <c r="AA7" s="566"/>
      <c r="AB7" s="579"/>
      <c r="AC7" s="572"/>
      <c r="AF7" s="162"/>
      <c r="AG7" s="598"/>
      <c r="AH7" s="598"/>
      <c r="AI7" s="598"/>
      <c r="AJ7" s="598"/>
      <c r="AK7" s="598"/>
      <c r="AL7" s="598"/>
      <c r="AM7" s="598"/>
      <c r="AN7" s="598"/>
      <c r="AO7" s="598"/>
    </row>
    <row r="8" spans="1:41" s="119" customFormat="1" ht="25.5" customHeight="1">
      <c r="A8" s="575" t="s">
        <v>142</v>
      </c>
      <c r="B8" s="576"/>
      <c r="C8" s="559"/>
      <c r="D8" s="560"/>
      <c r="E8" s="560"/>
      <c r="F8" s="560"/>
      <c r="G8" s="560"/>
      <c r="H8" s="561"/>
      <c r="I8" s="559"/>
      <c r="J8" s="560"/>
      <c r="K8" s="560"/>
      <c r="L8" s="560"/>
      <c r="M8" s="560"/>
      <c r="N8" s="561"/>
      <c r="P8" s="575" t="s">
        <v>142</v>
      </c>
      <c r="Q8" s="576"/>
      <c r="R8" s="559"/>
      <c r="S8" s="560"/>
      <c r="T8" s="560"/>
      <c r="U8" s="560"/>
      <c r="V8" s="560"/>
      <c r="W8" s="561"/>
      <c r="X8" s="559"/>
      <c r="Y8" s="560"/>
      <c r="Z8" s="560"/>
      <c r="AA8" s="560"/>
      <c r="AB8" s="560"/>
      <c r="AC8" s="561"/>
      <c r="AF8" s="161"/>
      <c r="AG8" s="598"/>
      <c r="AH8" s="598"/>
      <c r="AI8" s="598"/>
      <c r="AJ8" s="598"/>
      <c r="AK8" s="598"/>
      <c r="AL8" s="598"/>
      <c r="AM8" s="598"/>
      <c r="AN8" s="598"/>
      <c r="AO8" s="598"/>
    </row>
    <row r="9" spans="1:29" s="119" customFormat="1" ht="25.5" customHeight="1">
      <c r="A9" s="584" t="s">
        <v>143</v>
      </c>
      <c r="B9" s="585"/>
      <c r="C9" s="597" t="str">
        <f>AF5</f>
        <v>ミラクル　A</v>
      </c>
      <c r="D9" s="560"/>
      <c r="E9" s="560"/>
      <c r="F9" s="560"/>
      <c r="G9" s="560"/>
      <c r="H9" s="561"/>
      <c r="I9" s="562" t="s">
        <v>144</v>
      </c>
      <c r="J9" s="562"/>
      <c r="K9" s="120"/>
      <c r="L9" s="121"/>
      <c r="M9" s="121"/>
      <c r="N9" s="122"/>
      <c r="P9" s="584" t="s">
        <v>143</v>
      </c>
      <c r="Q9" s="585"/>
      <c r="R9" s="597" t="str">
        <f>AF3</f>
        <v>ARPC</v>
      </c>
      <c r="S9" s="560"/>
      <c r="T9" s="560"/>
      <c r="U9" s="560"/>
      <c r="V9" s="560"/>
      <c r="W9" s="561"/>
      <c r="X9" s="562" t="s">
        <v>144</v>
      </c>
      <c r="Y9" s="562"/>
      <c r="Z9" s="120"/>
      <c r="AA9" s="121"/>
      <c r="AB9" s="121"/>
      <c r="AC9" s="122"/>
    </row>
    <row r="10" spans="1:29" s="119" customFormat="1" ht="25.5" customHeight="1">
      <c r="A10" s="586"/>
      <c r="B10" s="587"/>
      <c r="C10" s="597" t="str">
        <f>AF6</f>
        <v>ＣＨＥＥＲＳ</v>
      </c>
      <c r="D10" s="560"/>
      <c r="E10" s="560"/>
      <c r="F10" s="560"/>
      <c r="G10" s="560"/>
      <c r="H10" s="561"/>
      <c r="I10" s="562" t="s">
        <v>145</v>
      </c>
      <c r="J10" s="562"/>
      <c r="K10" s="120"/>
      <c r="L10" s="121"/>
      <c r="M10" s="121"/>
      <c r="N10" s="122"/>
      <c r="P10" s="586"/>
      <c r="Q10" s="587"/>
      <c r="R10" s="597" t="str">
        <f>AF4</f>
        <v>Kagiya flower Ａ</v>
      </c>
      <c r="S10" s="560"/>
      <c r="T10" s="560"/>
      <c r="U10" s="560"/>
      <c r="V10" s="560"/>
      <c r="W10" s="561"/>
      <c r="X10" s="562" t="s">
        <v>145</v>
      </c>
      <c r="Y10" s="562"/>
      <c r="Z10" s="120"/>
      <c r="AA10" s="121"/>
      <c r="AB10" s="121"/>
      <c r="AC10" s="122"/>
    </row>
    <row r="11" spans="1:25" ht="18.75" customHeight="1">
      <c r="A11" s="123"/>
      <c r="B11" s="123"/>
      <c r="C11" s="124"/>
      <c r="D11" s="124"/>
      <c r="E11" s="124"/>
      <c r="F11" s="124"/>
      <c r="G11" s="124"/>
      <c r="H11" s="124"/>
      <c r="I11" s="173"/>
      <c r="J11" s="173"/>
      <c r="P11" s="123"/>
      <c r="Q11" s="123"/>
      <c r="R11" s="124"/>
      <c r="S11" s="124"/>
      <c r="T11" s="124"/>
      <c r="U11" s="124"/>
      <c r="V11" s="124"/>
      <c r="W11" s="124"/>
      <c r="X11" s="173"/>
      <c r="Y11" s="173"/>
    </row>
    <row r="12" spans="1:25" ht="18.75" customHeight="1">
      <c r="A12" s="123"/>
      <c r="B12" s="123"/>
      <c r="C12" s="124"/>
      <c r="D12" s="124"/>
      <c r="E12" s="124"/>
      <c r="F12" s="124"/>
      <c r="G12" s="124"/>
      <c r="H12" s="124"/>
      <c r="I12" s="173"/>
      <c r="J12" s="173"/>
      <c r="P12" s="123"/>
      <c r="Q12" s="123"/>
      <c r="R12" s="124"/>
      <c r="S12" s="124"/>
      <c r="T12" s="124"/>
      <c r="U12" s="124"/>
      <c r="V12" s="124"/>
      <c r="W12" s="124"/>
      <c r="X12" s="173"/>
      <c r="Y12" s="173"/>
    </row>
    <row r="13" spans="1:29" ht="15.75" customHeight="1">
      <c r="A13" s="593" t="s">
        <v>133</v>
      </c>
      <c r="B13" s="593"/>
      <c r="C13" s="593"/>
      <c r="D13" s="593"/>
      <c r="E13" s="593"/>
      <c r="F13" s="593"/>
      <c r="G13" s="593"/>
      <c r="H13" s="594"/>
      <c r="I13" s="559" t="s">
        <v>134</v>
      </c>
      <c r="J13" s="561"/>
      <c r="K13" s="559" t="s">
        <v>135</v>
      </c>
      <c r="L13" s="561"/>
      <c r="M13" s="559" t="s">
        <v>136</v>
      </c>
      <c r="N13" s="561"/>
      <c r="P13" s="593" t="s">
        <v>133</v>
      </c>
      <c r="Q13" s="593"/>
      <c r="R13" s="593"/>
      <c r="S13" s="593"/>
      <c r="T13" s="593"/>
      <c r="U13" s="593"/>
      <c r="V13" s="593"/>
      <c r="W13" s="594"/>
      <c r="X13" s="559" t="s">
        <v>134</v>
      </c>
      <c r="Y13" s="561"/>
      <c r="Z13" s="559" t="s">
        <v>135</v>
      </c>
      <c r="AA13" s="561"/>
      <c r="AB13" s="559" t="s">
        <v>136</v>
      </c>
      <c r="AC13" s="561"/>
    </row>
    <row r="14" spans="1:29" ht="33" customHeight="1">
      <c r="A14" s="595"/>
      <c r="B14" s="595"/>
      <c r="C14" s="595"/>
      <c r="D14" s="595"/>
      <c r="E14" s="595"/>
      <c r="F14" s="595"/>
      <c r="G14" s="595"/>
      <c r="H14" s="596"/>
      <c r="I14" s="116"/>
      <c r="J14" s="117"/>
      <c r="K14" s="116"/>
      <c r="L14" s="117"/>
      <c r="M14" s="116"/>
      <c r="N14" s="117"/>
      <c r="P14" s="595"/>
      <c r="Q14" s="595"/>
      <c r="R14" s="595"/>
      <c r="S14" s="595"/>
      <c r="T14" s="595"/>
      <c r="U14" s="595"/>
      <c r="V14" s="595"/>
      <c r="W14" s="596"/>
      <c r="X14" s="116"/>
      <c r="Y14" s="117"/>
      <c r="Z14" s="116"/>
      <c r="AA14" s="117"/>
      <c r="AB14" s="116"/>
      <c r="AC14" s="117"/>
    </row>
    <row r="15" spans="1:29" s="119" customFormat="1" ht="24.75" customHeight="1">
      <c r="A15" s="559" t="s">
        <v>137</v>
      </c>
      <c r="B15" s="561"/>
      <c r="C15" s="590" t="str">
        <f>C3</f>
        <v>レディース　Bグループ</v>
      </c>
      <c r="D15" s="591"/>
      <c r="E15" s="591"/>
      <c r="F15" s="591"/>
      <c r="G15" s="591"/>
      <c r="H15" s="592"/>
      <c r="I15" s="120">
        <f>I3</f>
        <v>10</v>
      </c>
      <c r="J15" s="121" t="s">
        <v>138</v>
      </c>
      <c r="K15" s="121"/>
      <c r="L15" s="121">
        <f>AA3+1</f>
        <v>3</v>
      </c>
      <c r="M15" s="121" t="s">
        <v>139</v>
      </c>
      <c r="N15" s="122"/>
      <c r="P15" s="559" t="s">
        <v>137</v>
      </c>
      <c r="Q15" s="561"/>
      <c r="R15" s="590" t="str">
        <f>C3</f>
        <v>レディース　Bグループ</v>
      </c>
      <c r="S15" s="591"/>
      <c r="T15" s="591"/>
      <c r="U15" s="591"/>
      <c r="V15" s="591"/>
      <c r="W15" s="592"/>
      <c r="X15" s="120">
        <f>I3</f>
        <v>10</v>
      </c>
      <c r="Y15" s="121" t="s">
        <v>138</v>
      </c>
      <c r="Z15" s="121"/>
      <c r="AA15" s="121">
        <f>L15+1</f>
        <v>4</v>
      </c>
      <c r="AB15" s="121" t="s">
        <v>139</v>
      </c>
      <c r="AC15" s="122"/>
    </row>
    <row r="16" spans="1:29" s="119" customFormat="1" ht="24.75" customHeight="1">
      <c r="A16" s="559" t="s">
        <v>18</v>
      </c>
      <c r="B16" s="561"/>
      <c r="C16" s="597" t="str">
        <f>AF3</f>
        <v>ARPC</v>
      </c>
      <c r="D16" s="560"/>
      <c r="E16" s="560"/>
      <c r="F16" s="560"/>
      <c r="G16" s="560"/>
      <c r="H16" s="561"/>
      <c r="I16" s="597" t="str">
        <f>AF5</f>
        <v>ミラクル　A</v>
      </c>
      <c r="J16" s="560"/>
      <c r="K16" s="560"/>
      <c r="L16" s="560"/>
      <c r="M16" s="560"/>
      <c r="N16" s="561"/>
      <c r="P16" s="559" t="s">
        <v>18</v>
      </c>
      <c r="Q16" s="561"/>
      <c r="R16" s="597" t="str">
        <f>AF4</f>
        <v>Kagiya flower Ａ</v>
      </c>
      <c r="S16" s="560"/>
      <c r="T16" s="560"/>
      <c r="U16" s="560"/>
      <c r="V16" s="560"/>
      <c r="W16" s="561"/>
      <c r="X16" s="597" t="str">
        <f>AF6</f>
        <v>ＣＨＥＥＲＳ</v>
      </c>
      <c r="Y16" s="560"/>
      <c r="Z16" s="560"/>
      <c r="AA16" s="560"/>
      <c r="AB16" s="560"/>
      <c r="AC16" s="561"/>
    </row>
    <row r="17" spans="1:29" s="119" customFormat="1" ht="24.75" customHeight="1">
      <c r="A17" s="567" t="s">
        <v>140</v>
      </c>
      <c r="B17" s="568"/>
      <c r="C17" s="577" t="s">
        <v>141</v>
      </c>
      <c r="D17" s="568"/>
      <c r="E17" s="588"/>
      <c r="F17" s="573"/>
      <c r="G17" s="573"/>
      <c r="H17" s="589" t="s">
        <v>41</v>
      </c>
      <c r="I17" s="589"/>
      <c r="J17" s="573"/>
      <c r="K17" s="573"/>
      <c r="L17" s="574"/>
      <c r="M17" s="577" t="s">
        <v>141</v>
      </c>
      <c r="N17" s="568"/>
      <c r="P17" s="567" t="s">
        <v>140</v>
      </c>
      <c r="Q17" s="568"/>
      <c r="R17" s="577" t="s">
        <v>141</v>
      </c>
      <c r="S17" s="568"/>
      <c r="T17" s="588"/>
      <c r="U17" s="573"/>
      <c r="V17" s="573"/>
      <c r="W17" s="589" t="s">
        <v>41</v>
      </c>
      <c r="X17" s="589"/>
      <c r="Y17" s="573"/>
      <c r="Z17" s="573"/>
      <c r="AA17" s="574"/>
      <c r="AB17" s="577" t="s">
        <v>141</v>
      </c>
      <c r="AC17" s="568"/>
    </row>
    <row r="18" spans="1:29" s="119" customFormat="1" ht="24.75" customHeight="1">
      <c r="A18" s="569"/>
      <c r="B18" s="570"/>
      <c r="C18" s="578"/>
      <c r="D18" s="570"/>
      <c r="E18" s="580"/>
      <c r="F18" s="581"/>
      <c r="G18" s="581"/>
      <c r="H18" s="582" t="s">
        <v>41</v>
      </c>
      <c r="I18" s="582"/>
      <c r="J18" s="581"/>
      <c r="K18" s="581"/>
      <c r="L18" s="583"/>
      <c r="M18" s="578"/>
      <c r="N18" s="570"/>
      <c r="P18" s="569"/>
      <c r="Q18" s="570"/>
      <c r="R18" s="578"/>
      <c r="S18" s="570"/>
      <c r="T18" s="580"/>
      <c r="U18" s="581"/>
      <c r="V18" s="581"/>
      <c r="W18" s="582" t="s">
        <v>41</v>
      </c>
      <c r="X18" s="582"/>
      <c r="Y18" s="581"/>
      <c r="Z18" s="581"/>
      <c r="AA18" s="583"/>
      <c r="AB18" s="578"/>
      <c r="AC18" s="570"/>
    </row>
    <row r="19" spans="1:29" s="119" customFormat="1" ht="24.75" customHeight="1">
      <c r="A19" s="571"/>
      <c r="B19" s="572"/>
      <c r="C19" s="579"/>
      <c r="D19" s="572"/>
      <c r="E19" s="563"/>
      <c r="F19" s="564"/>
      <c r="G19" s="564"/>
      <c r="H19" s="565" t="s">
        <v>41</v>
      </c>
      <c r="I19" s="565"/>
      <c r="J19" s="564"/>
      <c r="K19" s="564"/>
      <c r="L19" s="566"/>
      <c r="M19" s="579"/>
      <c r="N19" s="572"/>
      <c r="P19" s="571"/>
      <c r="Q19" s="572"/>
      <c r="R19" s="579"/>
      <c r="S19" s="572"/>
      <c r="T19" s="563"/>
      <c r="U19" s="564"/>
      <c r="V19" s="564"/>
      <c r="W19" s="565" t="s">
        <v>41</v>
      </c>
      <c r="X19" s="565"/>
      <c r="Y19" s="564"/>
      <c r="Z19" s="564"/>
      <c r="AA19" s="566"/>
      <c r="AB19" s="579"/>
      <c r="AC19" s="572"/>
    </row>
    <row r="20" spans="1:29" s="119" customFormat="1" ht="24.75" customHeight="1">
      <c r="A20" s="575" t="s">
        <v>142</v>
      </c>
      <c r="B20" s="576"/>
      <c r="C20" s="559"/>
      <c r="D20" s="560"/>
      <c r="E20" s="560"/>
      <c r="F20" s="560"/>
      <c r="G20" s="560"/>
      <c r="H20" s="561"/>
      <c r="I20" s="559"/>
      <c r="J20" s="560"/>
      <c r="K20" s="560"/>
      <c r="L20" s="560"/>
      <c r="M20" s="560"/>
      <c r="N20" s="561"/>
      <c r="P20" s="575" t="s">
        <v>142</v>
      </c>
      <c r="Q20" s="576"/>
      <c r="R20" s="597"/>
      <c r="S20" s="560"/>
      <c r="T20" s="560"/>
      <c r="U20" s="560"/>
      <c r="V20" s="560"/>
      <c r="W20" s="561"/>
      <c r="X20" s="559"/>
      <c r="Y20" s="560"/>
      <c r="Z20" s="560"/>
      <c r="AA20" s="560"/>
      <c r="AB20" s="560"/>
      <c r="AC20" s="561"/>
    </row>
    <row r="21" spans="1:29" s="119" customFormat="1" ht="24.75" customHeight="1">
      <c r="A21" s="584" t="s">
        <v>143</v>
      </c>
      <c r="B21" s="585"/>
      <c r="C21" s="597" t="str">
        <f>AF4</f>
        <v>Kagiya flower Ａ</v>
      </c>
      <c r="D21" s="560"/>
      <c r="E21" s="560"/>
      <c r="F21" s="560"/>
      <c r="G21" s="560"/>
      <c r="H21" s="561"/>
      <c r="I21" s="562" t="s">
        <v>144</v>
      </c>
      <c r="J21" s="562"/>
      <c r="K21" s="120"/>
      <c r="L21" s="121"/>
      <c r="M21" s="121"/>
      <c r="N21" s="122"/>
      <c r="P21" s="584" t="s">
        <v>143</v>
      </c>
      <c r="Q21" s="585"/>
      <c r="R21" s="597"/>
      <c r="S21" s="560"/>
      <c r="T21" s="560"/>
      <c r="U21" s="560"/>
      <c r="V21" s="560"/>
      <c r="W21" s="561"/>
      <c r="X21" s="562" t="s">
        <v>144</v>
      </c>
      <c r="Y21" s="562"/>
      <c r="Z21" s="120"/>
      <c r="AA21" s="121"/>
      <c r="AB21" s="121"/>
      <c r="AC21" s="122"/>
    </row>
    <row r="22" spans="1:29" s="119" customFormat="1" ht="24.75" customHeight="1">
      <c r="A22" s="586"/>
      <c r="B22" s="587"/>
      <c r="C22" s="597" t="str">
        <f>AF6</f>
        <v>ＣＨＥＥＲＳ</v>
      </c>
      <c r="D22" s="560"/>
      <c r="E22" s="560"/>
      <c r="F22" s="560"/>
      <c r="G22" s="560"/>
      <c r="H22" s="561"/>
      <c r="I22" s="562" t="s">
        <v>145</v>
      </c>
      <c r="J22" s="562"/>
      <c r="K22" s="120"/>
      <c r="L22" s="121"/>
      <c r="M22" s="121"/>
      <c r="N22" s="122"/>
      <c r="P22" s="586"/>
      <c r="Q22" s="587"/>
      <c r="R22" s="597"/>
      <c r="S22" s="560"/>
      <c r="T22" s="560"/>
      <c r="U22" s="560"/>
      <c r="V22" s="560"/>
      <c r="W22" s="561"/>
      <c r="X22" s="562" t="s">
        <v>145</v>
      </c>
      <c r="Y22" s="562"/>
      <c r="Z22" s="120"/>
      <c r="AA22" s="121"/>
      <c r="AB22" s="121"/>
      <c r="AC22" s="122"/>
    </row>
    <row r="23" spans="1:29" ht="15.75" customHeight="1">
      <c r="A23" s="593" t="s">
        <v>133</v>
      </c>
      <c r="B23" s="593"/>
      <c r="C23" s="593"/>
      <c r="D23" s="593"/>
      <c r="E23" s="593"/>
      <c r="F23" s="593"/>
      <c r="G23" s="593"/>
      <c r="H23" s="594"/>
      <c r="I23" s="559" t="s">
        <v>134</v>
      </c>
      <c r="J23" s="561"/>
      <c r="K23" s="559" t="s">
        <v>135</v>
      </c>
      <c r="L23" s="561"/>
      <c r="M23" s="559" t="s">
        <v>136</v>
      </c>
      <c r="N23" s="561"/>
      <c r="P23" s="593" t="s">
        <v>133</v>
      </c>
      <c r="Q23" s="593"/>
      <c r="R23" s="593"/>
      <c r="S23" s="593"/>
      <c r="T23" s="593"/>
      <c r="U23" s="593"/>
      <c r="V23" s="593"/>
      <c r="W23" s="594"/>
      <c r="X23" s="559" t="s">
        <v>134</v>
      </c>
      <c r="Y23" s="561"/>
      <c r="Z23" s="559" t="s">
        <v>135</v>
      </c>
      <c r="AA23" s="561"/>
      <c r="AB23" s="559" t="s">
        <v>136</v>
      </c>
      <c r="AC23" s="561"/>
    </row>
    <row r="24" spans="1:29" ht="33" customHeight="1">
      <c r="A24" s="595"/>
      <c r="B24" s="595"/>
      <c r="C24" s="595"/>
      <c r="D24" s="595"/>
      <c r="E24" s="595"/>
      <c r="F24" s="595"/>
      <c r="G24" s="595"/>
      <c r="H24" s="596"/>
      <c r="I24" s="116"/>
      <c r="J24" s="117"/>
      <c r="K24" s="116"/>
      <c r="L24" s="117"/>
      <c r="M24" s="116"/>
      <c r="N24" s="117"/>
      <c r="P24" s="595"/>
      <c r="Q24" s="595"/>
      <c r="R24" s="595"/>
      <c r="S24" s="595"/>
      <c r="T24" s="595"/>
      <c r="U24" s="595"/>
      <c r="V24" s="595"/>
      <c r="W24" s="596"/>
      <c r="X24" s="116"/>
      <c r="Y24" s="117"/>
      <c r="Z24" s="116"/>
      <c r="AA24" s="117"/>
      <c r="AB24" s="116"/>
      <c r="AC24" s="117"/>
    </row>
    <row r="25" spans="1:29" s="119" customFormat="1" ht="25.5" customHeight="1">
      <c r="A25" s="559" t="s">
        <v>137</v>
      </c>
      <c r="B25" s="561"/>
      <c r="C25" s="590" t="str">
        <f>C3</f>
        <v>レディース　Bグループ</v>
      </c>
      <c r="D25" s="591"/>
      <c r="E25" s="591"/>
      <c r="F25" s="591"/>
      <c r="G25" s="591"/>
      <c r="H25" s="592"/>
      <c r="I25" s="120">
        <f>I3</f>
        <v>10</v>
      </c>
      <c r="J25" s="121" t="s">
        <v>138</v>
      </c>
      <c r="K25" s="121"/>
      <c r="L25" s="121">
        <f>AA15+1</f>
        <v>5</v>
      </c>
      <c r="M25" s="121" t="s">
        <v>139</v>
      </c>
      <c r="N25" s="122"/>
      <c r="P25" s="559" t="s">
        <v>137</v>
      </c>
      <c r="Q25" s="561"/>
      <c r="R25" s="590" t="str">
        <f>C3</f>
        <v>レディース　Bグループ</v>
      </c>
      <c r="S25" s="591"/>
      <c r="T25" s="591"/>
      <c r="U25" s="591"/>
      <c r="V25" s="591"/>
      <c r="W25" s="592"/>
      <c r="X25" s="120">
        <f>I3</f>
        <v>10</v>
      </c>
      <c r="Y25" s="121" t="s">
        <v>138</v>
      </c>
      <c r="Z25" s="121"/>
      <c r="AA25" s="121">
        <f>L25+1</f>
        <v>6</v>
      </c>
      <c r="AB25" s="121" t="s">
        <v>139</v>
      </c>
      <c r="AC25" s="122"/>
    </row>
    <row r="26" spans="1:29" s="119" customFormat="1" ht="25.5" customHeight="1">
      <c r="A26" s="559" t="s">
        <v>18</v>
      </c>
      <c r="B26" s="561"/>
      <c r="C26" s="597" t="str">
        <f>'⓾記'!AF3</f>
        <v>ARPC</v>
      </c>
      <c r="D26" s="560"/>
      <c r="E26" s="560"/>
      <c r="F26" s="560"/>
      <c r="G26" s="560"/>
      <c r="H26" s="561"/>
      <c r="I26" s="597" t="str">
        <f>AF6</f>
        <v>ＣＨＥＥＲＳ</v>
      </c>
      <c r="J26" s="560"/>
      <c r="K26" s="560"/>
      <c r="L26" s="560"/>
      <c r="M26" s="560"/>
      <c r="N26" s="561"/>
      <c r="P26" s="559" t="s">
        <v>18</v>
      </c>
      <c r="Q26" s="561"/>
      <c r="R26" s="597" t="str">
        <f>AF4</f>
        <v>Kagiya flower Ａ</v>
      </c>
      <c r="S26" s="560"/>
      <c r="T26" s="560"/>
      <c r="U26" s="560"/>
      <c r="V26" s="560"/>
      <c r="W26" s="561"/>
      <c r="X26" s="597" t="str">
        <f>AF5</f>
        <v>ミラクル　A</v>
      </c>
      <c r="Y26" s="560"/>
      <c r="Z26" s="560"/>
      <c r="AA26" s="560"/>
      <c r="AB26" s="560"/>
      <c r="AC26" s="561"/>
    </row>
    <row r="27" spans="1:29" s="119" customFormat="1" ht="25.5" customHeight="1">
      <c r="A27" s="567" t="s">
        <v>140</v>
      </c>
      <c r="B27" s="568"/>
      <c r="C27" s="577" t="s">
        <v>141</v>
      </c>
      <c r="D27" s="568"/>
      <c r="E27" s="588"/>
      <c r="F27" s="573"/>
      <c r="G27" s="573"/>
      <c r="H27" s="589" t="s">
        <v>41</v>
      </c>
      <c r="I27" s="589"/>
      <c r="J27" s="573"/>
      <c r="K27" s="573"/>
      <c r="L27" s="574"/>
      <c r="M27" s="577" t="s">
        <v>141</v>
      </c>
      <c r="N27" s="568"/>
      <c r="P27" s="567" t="s">
        <v>140</v>
      </c>
      <c r="Q27" s="568"/>
      <c r="R27" s="577" t="s">
        <v>141</v>
      </c>
      <c r="S27" s="568"/>
      <c r="T27" s="588"/>
      <c r="U27" s="573"/>
      <c r="V27" s="573"/>
      <c r="W27" s="589" t="s">
        <v>41</v>
      </c>
      <c r="X27" s="589"/>
      <c r="Y27" s="573"/>
      <c r="Z27" s="573"/>
      <c r="AA27" s="574"/>
      <c r="AB27" s="577" t="s">
        <v>141</v>
      </c>
      <c r="AC27" s="568"/>
    </row>
    <row r="28" spans="1:29" s="119" customFormat="1" ht="25.5" customHeight="1">
      <c r="A28" s="569"/>
      <c r="B28" s="570"/>
      <c r="C28" s="578"/>
      <c r="D28" s="570"/>
      <c r="E28" s="580"/>
      <c r="F28" s="581"/>
      <c r="G28" s="581"/>
      <c r="H28" s="582" t="s">
        <v>41</v>
      </c>
      <c r="I28" s="582"/>
      <c r="J28" s="581"/>
      <c r="K28" s="581"/>
      <c r="L28" s="583"/>
      <c r="M28" s="578"/>
      <c r="N28" s="570"/>
      <c r="P28" s="569"/>
      <c r="Q28" s="570"/>
      <c r="R28" s="578"/>
      <c r="S28" s="570"/>
      <c r="T28" s="580"/>
      <c r="U28" s="581"/>
      <c r="V28" s="581"/>
      <c r="W28" s="582" t="s">
        <v>41</v>
      </c>
      <c r="X28" s="582"/>
      <c r="Y28" s="581"/>
      <c r="Z28" s="581"/>
      <c r="AA28" s="583"/>
      <c r="AB28" s="578"/>
      <c r="AC28" s="570"/>
    </row>
    <row r="29" spans="1:29" s="119" customFormat="1" ht="25.5" customHeight="1">
      <c r="A29" s="571"/>
      <c r="B29" s="572"/>
      <c r="C29" s="579"/>
      <c r="D29" s="572"/>
      <c r="E29" s="563"/>
      <c r="F29" s="564"/>
      <c r="G29" s="564"/>
      <c r="H29" s="565" t="s">
        <v>41</v>
      </c>
      <c r="I29" s="565"/>
      <c r="J29" s="564"/>
      <c r="K29" s="564"/>
      <c r="L29" s="566"/>
      <c r="M29" s="579"/>
      <c r="N29" s="572"/>
      <c r="P29" s="571"/>
      <c r="Q29" s="572"/>
      <c r="R29" s="579"/>
      <c r="S29" s="572"/>
      <c r="T29" s="563"/>
      <c r="U29" s="564"/>
      <c r="V29" s="564"/>
      <c r="W29" s="565" t="s">
        <v>41</v>
      </c>
      <c r="X29" s="565"/>
      <c r="Y29" s="564"/>
      <c r="Z29" s="564"/>
      <c r="AA29" s="566"/>
      <c r="AB29" s="579"/>
      <c r="AC29" s="572"/>
    </row>
    <row r="30" spans="1:29" s="119" customFormat="1" ht="25.5" customHeight="1">
      <c r="A30" s="575" t="s">
        <v>142</v>
      </c>
      <c r="B30" s="576"/>
      <c r="C30" s="559"/>
      <c r="D30" s="560"/>
      <c r="E30" s="560"/>
      <c r="F30" s="560"/>
      <c r="G30" s="560"/>
      <c r="H30" s="561"/>
      <c r="I30" s="559"/>
      <c r="J30" s="560"/>
      <c r="K30" s="560"/>
      <c r="L30" s="560"/>
      <c r="M30" s="560"/>
      <c r="N30" s="561"/>
      <c r="P30" s="575" t="s">
        <v>142</v>
      </c>
      <c r="Q30" s="576"/>
      <c r="R30" s="559"/>
      <c r="S30" s="560"/>
      <c r="T30" s="560"/>
      <c r="U30" s="560"/>
      <c r="V30" s="560"/>
      <c r="W30" s="561"/>
      <c r="X30" s="559"/>
      <c r="Y30" s="560"/>
      <c r="Z30" s="560"/>
      <c r="AA30" s="560"/>
      <c r="AB30" s="560"/>
      <c r="AC30" s="561"/>
    </row>
    <row r="31" spans="1:29" s="119" customFormat="1" ht="25.5" customHeight="1">
      <c r="A31" s="584" t="s">
        <v>143</v>
      </c>
      <c r="B31" s="585"/>
      <c r="C31" s="597" t="str">
        <f>AF4</f>
        <v>Kagiya flower Ａ</v>
      </c>
      <c r="D31" s="560"/>
      <c r="E31" s="560"/>
      <c r="F31" s="560"/>
      <c r="G31" s="560"/>
      <c r="H31" s="561"/>
      <c r="I31" s="562" t="s">
        <v>144</v>
      </c>
      <c r="J31" s="562"/>
      <c r="K31" s="120"/>
      <c r="L31" s="121"/>
      <c r="M31" s="121"/>
      <c r="N31" s="122"/>
      <c r="P31" s="584" t="s">
        <v>143</v>
      </c>
      <c r="Q31" s="585"/>
      <c r="R31" s="597" t="str">
        <f>AF3</f>
        <v>ARPC</v>
      </c>
      <c r="S31" s="560"/>
      <c r="T31" s="560"/>
      <c r="U31" s="560"/>
      <c r="V31" s="560"/>
      <c r="W31" s="561"/>
      <c r="X31" s="562" t="s">
        <v>144</v>
      </c>
      <c r="Y31" s="562"/>
      <c r="Z31" s="120"/>
      <c r="AA31" s="121"/>
      <c r="AB31" s="121"/>
      <c r="AC31" s="122"/>
    </row>
    <row r="32" spans="1:29" s="119" customFormat="1" ht="25.5" customHeight="1">
      <c r="A32" s="586"/>
      <c r="B32" s="587"/>
      <c r="C32" s="597" t="str">
        <f>AF5</f>
        <v>ミラクル　A</v>
      </c>
      <c r="D32" s="560"/>
      <c r="E32" s="560"/>
      <c r="F32" s="560"/>
      <c r="G32" s="560"/>
      <c r="H32" s="561"/>
      <c r="I32" s="562" t="s">
        <v>145</v>
      </c>
      <c r="J32" s="562"/>
      <c r="K32" s="120"/>
      <c r="L32" s="121"/>
      <c r="M32" s="121"/>
      <c r="N32" s="122"/>
      <c r="P32" s="586"/>
      <c r="Q32" s="587"/>
      <c r="R32" s="597" t="str">
        <f>AF6</f>
        <v>ＣＨＥＥＲＳ</v>
      </c>
      <c r="S32" s="560"/>
      <c r="T32" s="560"/>
      <c r="U32" s="560"/>
      <c r="V32" s="560"/>
      <c r="W32" s="561"/>
      <c r="X32" s="562" t="s">
        <v>145</v>
      </c>
      <c r="Y32" s="562"/>
      <c r="Z32" s="120"/>
      <c r="AA32" s="121"/>
      <c r="AB32" s="121"/>
      <c r="AC32" s="122"/>
    </row>
    <row r="33" spans="1:25" ht="18.75" customHeight="1">
      <c r="A33" s="123"/>
      <c r="B33" s="123"/>
      <c r="C33" s="124"/>
      <c r="D33" s="124"/>
      <c r="E33" s="124"/>
      <c r="F33" s="124"/>
      <c r="G33" s="124"/>
      <c r="H33" s="124"/>
      <c r="I33" s="173"/>
      <c r="J33" s="173"/>
      <c r="P33" s="123"/>
      <c r="Q33" s="123"/>
      <c r="R33" s="124"/>
      <c r="S33" s="124"/>
      <c r="T33" s="124"/>
      <c r="U33" s="124"/>
      <c r="V33" s="124"/>
      <c r="W33" s="124"/>
      <c r="X33" s="173"/>
      <c r="Y33" s="173"/>
    </row>
    <row r="34" spans="1:25" ht="18.75" customHeight="1">
      <c r="A34" s="123"/>
      <c r="B34" s="123"/>
      <c r="C34" s="124"/>
      <c r="D34" s="124"/>
      <c r="E34" s="124"/>
      <c r="F34" s="124"/>
      <c r="G34" s="124"/>
      <c r="H34" s="124"/>
      <c r="I34" s="173"/>
      <c r="J34" s="173"/>
      <c r="P34" s="123"/>
      <c r="Q34" s="123"/>
      <c r="R34" s="124"/>
      <c r="S34" s="124"/>
      <c r="T34" s="124"/>
      <c r="U34" s="124"/>
      <c r="V34" s="124"/>
      <c r="W34" s="124"/>
      <c r="X34" s="173"/>
      <c r="Y34" s="173"/>
    </row>
    <row r="35" spans="1:29" ht="15.75" customHeight="1">
      <c r="A35" s="593" t="s">
        <v>133</v>
      </c>
      <c r="B35" s="593"/>
      <c r="C35" s="593"/>
      <c r="D35" s="593"/>
      <c r="E35" s="593"/>
      <c r="F35" s="593"/>
      <c r="G35" s="593"/>
      <c r="H35" s="594"/>
      <c r="I35" s="559" t="s">
        <v>134</v>
      </c>
      <c r="J35" s="561"/>
      <c r="K35" s="559" t="s">
        <v>135</v>
      </c>
      <c r="L35" s="561"/>
      <c r="M35" s="559" t="s">
        <v>136</v>
      </c>
      <c r="N35" s="561"/>
      <c r="P35" s="593" t="s">
        <v>133</v>
      </c>
      <c r="Q35" s="593"/>
      <c r="R35" s="593"/>
      <c r="S35" s="593"/>
      <c r="T35" s="593"/>
      <c r="U35" s="593"/>
      <c r="V35" s="593"/>
      <c r="W35" s="594"/>
      <c r="X35" s="559" t="s">
        <v>134</v>
      </c>
      <c r="Y35" s="561"/>
      <c r="Z35" s="559" t="s">
        <v>135</v>
      </c>
      <c r="AA35" s="561"/>
      <c r="AB35" s="559" t="s">
        <v>136</v>
      </c>
      <c r="AC35" s="561"/>
    </row>
    <row r="36" spans="1:29" ht="33" customHeight="1">
      <c r="A36" s="595"/>
      <c r="B36" s="595"/>
      <c r="C36" s="595"/>
      <c r="D36" s="595"/>
      <c r="E36" s="595"/>
      <c r="F36" s="595"/>
      <c r="G36" s="595"/>
      <c r="H36" s="596"/>
      <c r="I36" s="116"/>
      <c r="J36" s="117"/>
      <c r="K36" s="116"/>
      <c r="L36" s="117"/>
      <c r="M36" s="116"/>
      <c r="N36" s="117"/>
      <c r="P36" s="595"/>
      <c r="Q36" s="595"/>
      <c r="R36" s="595"/>
      <c r="S36" s="595"/>
      <c r="T36" s="595"/>
      <c r="U36" s="595"/>
      <c r="V36" s="595"/>
      <c r="W36" s="596"/>
      <c r="X36" s="116"/>
      <c r="Y36" s="117"/>
      <c r="Z36" s="116"/>
      <c r="AA36" s="117"/>
      <c r="AB36" s="116"/>
      <c r="AC36" s="117"/>
    </row>
    <row r="37" spans="1:29" s="119" customFormat="1" ht="24.75" customHeight="1">
      <c r="A37" s="559" t="s">
        <v>137</v>
      </c>
      <c r="B37" s="561"/>
      <c r="C37" s="590" t="s">
        <v>303</v>
      </c>
      <c r="D37" s="591"/>
      <c r="E37" s="591"/>
      <c r="F37" s="591"/>
      <c r="G37" s="591"/>
      <c r="H37" s="592"/>
      <c r="I37" s="120"/>
      <c r="J37" s="121" t="s">
        <v>138</v>
      </c>
      <c r="K37" s="121"/>
      <c r="L37" s="121">
        <v>7</v>
      </c>
      <c r="M37" s="121" t="s">
        <v>139</v>
      </c>
      <c r="N37" s="122"/>
      <c r="P37" s="559" t="s">
        <v>137</v>
      </c>
      <c r="Q37" s="561"/>
      <c r="R37" s="590" t="s">
        <v>303</v>
      </c>
      <c r="S37" s="591"/>
      <c r="T37" s="591"/>
      <c r="U37" s="591"/>
      <c r="V37" s="591"/>
      <c r="W37" s="592"/>
      <c r="X37" s="120"/>
      <c r="Y37" s="121" t="s">
        <v>138</v>
      </c>
      <c r="Z37" s="121"/>
      <c r="AA37" s="121">
        <v>8</v>
      </c>
      <c r="AB37" s="121" t="s">
        <v>139</v>
      </c>
      <c r="AC37" s="122"/>
    </row>
    <row r="38" spans="1:29" s="119" customFormat="1" ht="24.75" customHeight="1">
      <c r="A38" s="559" t="s">
        <v>18</v>
      </c>
      <c r="B38" s="561"/>
      <c r="C38" s="559" t="s">
        <v>308</v>
      </c>
      <c r="D38" s="560"/>
      <c r="E38" s="560"/>
      <c r="F38" s="560"/>
      <c r="G38" s="560"/>
      <c r="H38" s="561"/>
      <c r="I38" s="559" t="s">
        <v>309</v>
      </c>
      <c r="J38" s="560"/>
      <c r="K38" s="560"/>
      <c r="L38" s="560"/>
      <c r="M38" s="560"/>
      <c r="N38" s="561"/>
      <c r="P38" s="559" t="s">
        <v>18</v>
      </c>
      <c r="Q38" s="561"/>
      <c r="R38" s="559" t="str">
        <f>C43</f>
        <v>ﾚﾃﾞｨｰｽAグループ3位</v>
      </c>
      <c r="S38" s="560"/>
      <c r="T38" s="560"/>
      <c r="U38" s="560"/>
      <c r="V38" s="560"/>
      <c r="W38" s="561"/>
      <c r="X38" s="559" t="str">
        <f>C44</f>
        <v>ﾚﾃﾞｨｰｽBグループ3位</v>
      </c>
      <c r="Y38" s="560"/>
      <c r="Z38" s="560"/>
      <c r="AA38" s="560"/>
      <c r="AB38" s="560"/>
      <c r="AC38" s="561"/>
    </row>
    <row r="39" spans="1:29" s="119" customFormat="1" ht="24.75" customHeight="1">
      <c r="A39" s="567" t="s">
        <v>140</v>
      </c>
      <c r="B39" s="568"/>
      <c r="C39" s="577" t="s">
        <v>141</v>
      </c>
      <c r="D39" s="568"/>
      <c r="E39" s="588"/>
      <c r="F39" s="573"/>
      <c r="G39" s="573"/>
      <c r="H39" s="589" t="s">
        <v>41</v>
      </c>
      <c r="I39" s="589"/>
      <c r="J39" s="573"/>
      <c r="K39" s="573"/>
      <c r="L39" s="574"/>
      <c r="M39" s="577" t="s">
        <v>141</v>
      </c>
      <c r="N39" s="568"/>
      <c r="P39" s="567" t="s">
        <v>140</v>
      </c>
      <c r="Q39" s="568"/>
      <c r="R39" s="577" t="s">
        <v>141</v>
      </c>
      <c r="S39" s="568"/>
      <c r="T39" s="588"/>
      <c r="U39" s="573"/>
      <c r="V39" s="573"/>
      <c r="W39" s="589" t="s">
        <v>41</v>
      </c>
      <c r="X39" s="589"/>
      <c r="Y39" s="573"/>
      <c r="Z39" s="573"/>
      <c r="AA39" s="574"/>
      <c r="AB39" s="577" t="s">
        <v>141</v>
      </c>
      <c r="AC39" s="568"/>
    </row>
    <row r="40" spans="1:29" s="119" customFormat="1" ht="24.75" customHeight="1">
      <c r="A40" s="569"/>
      <c r="B40" s="570"/>
      <c r="C40" s="578"/>
      <c r="D40" s="570"/>
      <c r="E40" s="580"/>
      <c r="F40" s="581"/>
      <c r="G40" s="581"/>
      <c r="H40" s="582" t="s">
        <v>41</v>
      </c>
      <c r="I40" s="582"/>
      <c r="J40" s="581"/>
      <c r="K40" s="581"/>
      <c r="L40" s="583"/>
      <c r="M40" s="578"/>
      <c r="N40" s="570"/>
      <c r="P40" s="569"/>
      <c r="Q40" s="570"/>
      <c r="R40" s="578"/>
      <c r="S40" s="570"/>
      <c r="T40" s="580"/>
      <c r="U40" s="581"/>
      <c r="V40" s="581"/>
      <c r="W40" s="582" t="s">
        <v>41</v>
      </c>
      <c r="X40" s="582"/>
      <c r="Y40" s="581"/>
      <c r="Z40" s="581"/>
      <c r="AA40" s="583"/>
      <c r="AB40" s="578"/>
      <c r="AC40" s="570"/>
    </row>
    <row r="41" spans="1:29" s="119" customFormat="1" ht="24.75" customHeight="1">
      <c r="A41" s="571"/>
      <c r="B41" s="572"/>
      <c r="C41" s="579"/>
      <c r="D41" s="572"/>
      <c r="E41" s="563"/>
      <c r="F41" s="564"/>
      <c r="G41" s="564"/>
      <c r="H41" s="565" t="s">
        <v>41</v>
      </c>
      <c r="I41" s="565"/>
      <c r="J41" s="564"/>
      <c r="K41" s="564"/>
      <c r="L41" s="566"/>
      <c r="M41" s="579"/>
      <c r="N41" s="572"/>
      <c r="P41" s="571"/>
      <c r="Q41" s="572"/>
      <c r="R41" s="579"/>
      <c r="S41" s="572"/>
      <c r="T41" s="563"/>
      <c r="U41" s="564"/>
      <c r="V41" s="564"/>
      <c r="W41" s="565" t="s">
        <v>41</v>
      </c>
      <c r="X41" s="565"/>
      <c r="Y41" s="564"/>
      <c r="Z41" s="564"/>
      <c r="AA41" s="566"/>
      <c r="AB41" s="579"/>
      <c r="AC41" s="572"/>
    </row>
    <row r="42" spans="1:29" s="119" customFormat="1" ht="24.75" customHeight="1">
      <c r="A42" s="575" t="s">
        <v>142</v>
      </c>
      <c r="B42" s="576"/>
      <c r="C42" s="559"/>
      <c r="D42" s="560"/>
      <c r="E42" s="560"/>
      <c r="F42" s="560"/>
      <c r="G42" s="560"/>
      <c r="H42" s="561"/>
      <c r="I42" s="559"/>
      <c r="J42" s="560"/>
      <c r="K42" s="560"/>
      <c r="L42" s="560"/>
      <c r="M42" s="560"/>
      <c r="N42" s="561"/>
      <c r="P42" s="575" t="s">
        <v>142</v>
      </c>
      <c r="Q42" s="576"/>
      <c r="R42" s="559"/>
      <c r="S42" s="560"/>
      <c r="T42" s="560"/>
      <c r="U42" s="560"/>
      <c r="V42" s="560"/>
      <c r="W42" s="561"/>
      <c r="X42" s="559"/>
      <c r="Y42" s="560"/>
      <c r="Z42" s="560"/>
      <c r="AA42" s="560"/>
      <c r="AB42" s="560"/>
      <c r="AC42" s="561"/>
    </row>
    <row r="43" spans="1:29" s="119" customFormat="1" ht="24.75" customHeight="1">
      <c r="A43" s="584" t="s">
        <v>143</v>
      </c>
      <c r="B43" s="585"/>
      <c r="C43" s="559" t="s">
        <v>310</v>
      </c>
      <c r="D43" s="560"/>
      <c r="E43" s="560"/>
      <c r="F43" s="560"/>
      <c r="G43" s="560"/>
      <c r="H43" s="561"/>
      <c r="I43" s="562" t="s">
        <v>144</v>
      </c>
      <c r="J43" s="562"/>
      <c r="K43" s="120"/>
      <c r="L43" s="121"/>
      <c r="M43" s="121"/>
      <c r="N43" s="122"/>
      <c r="P43" s="584" t="s">
        <v>143</v>
      </c>
      <c r="Q43" s="585"/>
      <c r="R43" s="559" t="str">
        <f>C38</f>
        <v>ﾚﾃﾞｨｰｽAグループ4位</v>
      </c>
      <c r="S43" s="560"/>
      <c r="T43" s="560"/>
      <c r="U43" s="560"/>
      <c r="V43" s="560"/>
      <c r="W43" s="561"/>
      <c r="X43" s="562" t="s">
        <v>144</v>
      </c>
      <c r="Y43" s="562"/>
      <c r="Z43" s="120"/>
      <c r="AA43" s="121"/>
      <c r="AB43" s="121"/>
      <c r="AC43" s="122"/>
    </row>
    <row r="44" spans="1:29" s="119" customFormat="1" ht="24" customHeight="1">
      <c r="A44" s="586"/>
      <c r="B44" s="587"/>
      <c r="C44" s="559" t="s">
        <v>311</v>
      </c>
      <c r="D44" s="560"/>
      <c r="E44" s="560"/>
      <c r="F44" s="560"/>
      <c r="G44" s="560"/>
      <c r="H44" s="561"/>
      <c r="I44" s="562" t="s">
        <v>145</v>
      </c>
      <c r="J44" s="562"/>
      <c r="K44" s="120"/>
      <c r="L44" s="121"/>
      <c r="M44" s="121"/>
      <c r="N44" s="122"/>
      <c r="P44" s="586"/>
      <c r="Q44" s="587"/>
      <c r="R44" s="559" t="str">
        <f>I38</f>
        <v>ﾚﾃﾞｨｰｽBグループ4位</v>
      </c>
      <c r="S44" s="560"/>
      <c r="T44" s="560"/>
      <c r="U44" s="560"/>
      <c r="V44" s="560"/>
      <c r="W44" s="561"/>
      <c r="X44" s="562" t="s">
        <v>145</v>
      </c>
      <c r="Y44" s="562"/>
      <c r="Z44" s="120"/>
      <c r="AA44" s="121"/>
      <c r="AB44" s="121"/>
      <c r="AC44" s="122"/>
    </row>
  </sheetData>
  <sheetProtection/>
  <mergeCells count="253">
    <mergeCell ref="C44:H44"/>
    <mergeCell ref="I44:J44"/>
    <mergeCell ref="R44:W44"/>
    <mergeCell ref="T41:V41"/>
    <mergeCell ref="W41:X41"/>
    <mergeCell ref="Y41:AA41"/>
    <mergeCell ref="X44:Y44"/>
    <mergeCell ref="X42:AC42"/>
    <mergeCell ref="P39:Q41"/>
    <mergeCell ref="Y39:AA39"/>
    <mergeCell ref="A42:B42"/>
    <mergeCell ref="C42:H42"/>
    <mergeCell ref="I42:N42"/>
    <mergeCell ref="P42:Q42"/>
    <mergeCell ref="R42:W42"/>
    <mergeCell ref="X43:Y43"/>
    <mergeCell ref="AB39:AC41"/>
    <mergeCell ref="T40:V40"/>
    <mergeCell ref="W40:X40"/>
    <mergeCell ref="Y40:AA40"/>
    <mergeCell ref="A43:B44"/>
    <mergeCell ref="C43:H43"/>
    <mergeCell ref="I43:J43"/>
    <mergeCell ref="P43:Q44"/>
    <mergeCell ref="R43:W43"/>
    <mergeCell ref="H40:I40"/>
    <mergeCell ref="J40:L40"/>
    <mergeCell ref="E41:G41"/>
    <mergeCell ref="R39:S41"/>
    <mergeCell ref="T39:V39"/>
    <mergeCell ref="W39:X39"/>
    <mergeCell ref="M39:N41"/>
    <mergeCell ref="I38:N38"/>
    <mergeCell ref="H41:I41"/>
    <mergeCell ref="J41:L41"/>
    <mergeCell ref="P38:Q38"/>
    <mergeCell ref="A39:B41"/>
    <mergeCell ref="C39:D41"/>
    <mergeCell ref="E39:G39"/>
    <mergeCell ref="H39:I39"/>
    <mergeCell ref="J39:L39"/>
    <mergeCell ref="E40:G40"/>
    <mergeCell ref="R38:W38"/>
    <mergeCell ref="X38:AC38"/>
    <mergeCell ref="Z35:AA35"/>
    <mergeCell ref="AB35:AC35"/>
    <mergeCell ref="A37:B37"/>
    <mergeCell ref="C37:H37"/>
    <mergeCell ref="P37:Q37"/>
    <mergeCell ref="R37:W37"/>
    <mergeCell ref="A38:B38"/>
    <mergeCell ref="C38:H38"/>
    <mergeCell ref="X32:Y32"/>
    <mergeCell ref="A35:H36"/>
    <mergeCell ref="I35:J35"/>
    <mergeCell ref="K35:L35"/>
    <mergeCell ref="M35:N35"/>
    <mergeCell ref="P35:W36"/>
    <mergeCell ref="X35:Y35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A26:B26"/>
    <mergeCell ref="C26:H26"/>
    <mergeCell ref="I26:N26"/>
    <mergeCell ref="P26:Q26"/>
    <mergeCell ref="R26:W26"/>
    <mergeCell ref="X26:AC26"/>
    <mergeCell ref="Z23:AA23"/>
    <mergeCell ref="AB23:AC23"/>
    <mergeCell ref="A25:B25"/>
    <mergeCell ref="C25:H25"/>
    <mergeCell ref="P25:Q25"/>
    <mergeCell ref="R25:W25"/>
    <mergeCell ref="X22:Y22"/>
    <mergeCell ref="A23:H24"/>
    <mergeCell ref="I23:J23"/>
    <mergeCell ref="K23:L23"/>
    <mergeCell ref="M23:N23"/>
    <mergeCell ref="P23:W24"/>
    <mergeCell ref="X23:Y23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X10:Y10"/>
    <mergeCell ref="A13:H14"/>
    <mergeCell ref="I13:J13"/>
    <mergeCell ref="K13:L13"/>
    <mergeCell ref="M13:N13"/>
    <mergeCell ref="P13:W14"/>
    <mergeCell ref="X13:Y13"/>
    <mergeCell ref="AM8:AO8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AJ7:AL7"/>
    <mergeCell ref="AM7:AO7"/>
    <mergeCell ref="A8:B8"/>
    <mergeCell ref="C8:H8"/>
    <mergeCell ref="I8:N8"/>
    <mergeCell ref="P8:Q8"/>
    <mergeCell ref="R8:W8"/>
    <mergeCell ref="X8:AC8"/>
    <mergeCell ref="AG8:AI8"/>
    <mergeCell ref="AJ8:AL8"/>
    <mergeCell ref="E7:G7"/>
    <mergeCell ref="H7:I7"/>
    <mergeCell ref="J7:L7"/>
    <mergeCell ref="T7:V7"/>
    <mergeCell ref="W7:X7"/>
    <mergeCell ref="Y7:AA7"/>
    <mergeCell ref="E6:G6"/>
    <mergeCell ref="H6:I6"/>
    <mergeCell ref="J6:L6"/>
    <mergeCell ref="T6:V6"/>
    <mergeCell ref="W6:X6"/>
    <mergeCell ref="Y6:AA6"/>
    <mergeCell ref="W5:X5"/>
    <mergeCell ref="Y5:AA5"/>
    <mergeCell ref="AB5:AC7"/>
    <mergeCell ref="AG5:AI5"/>
    <mergeCell ref="AJ5:AL5"/>
    <mergeCell ref="AM5:AO5"/>
    <mergeCell ref="AG6:AI6"/>
    <mergeCell ref="AJ6:AL6"/>
    <mergeCell ref="AM6:AO6"/>
    <mergeCell ref="AG7:AI7"/>
    <mergeCell ref="AM4:AO4"/>
    <mergeCell ref="A5:B7"/>
    <mergeCell ref="C5:D7"/>
    <mergeCell ref="E5:G5"/>
    <mergeCell ref="H5:I5"/>
    <mergeCell ref="J5:L5"/>
    <mergeCell ref="M5:N7"/>
    <mergeCell ref="P5:Q7"/>
    <mergeCell ref="R5:S7"/>
    <mergeCell ref="T5:V5"/>
    <mergeCell ref="AJ3:AL3"/>
    <mergeCell ref="AM3:AO3"/>
    <mergeCell ref="A4:B4"/>
    <mergeCell ref="C4:H4"/>
    <mergeCell ref="I4:N4"/>
    <mergeCell ref="P4:Q4"/>
    <mergeCell ref="R4:W4"/>
    <mergeCell ref="X4:AC4"/>
    <mergeCell ref="AG4:AI4"/>
    <mergeCell ref="AJ4:AL4"/>
    <mergeCell ref="Z1:AA1"/>
    <mergeCell ref="AB1:AC1"/>
    <mergeCell ref="AG2:AI2"/>
    <mergeCell ref="AJ2:AL2"/>
    <mergeCell ref="AM2:AO2"/>
    <mergeCell ref="A3:B3"/>
    <mergeCell ref="C3:H3"/>
    <mergeCell ref="P3:Q3"/>
    <mergeCell ref="R3:W3"/>
    <mergeCell ref="AG3:AI3"/>
    <mergeCell ref="A1:H2"/>
    <mergeCell ref="I1:J1"/>
    <mergeCell ref="K1:L1"/>
    <mergeCell ref="M1:N1"/>
    <mergeCell ref="P1:W2"/>
    <mergeCell ref="X1:Y1"/>
  </mergeCells>
  <printOptions/>
  <pageMargins left="0.25" right="0.25" top="0.75" bottom="0.75" header="0.3" footer="0.3"/>
  <pageSetup horizontalDpi="600" verticalDpi="600" orientation="landscape" paperSize="9" scale="97" r:id="rId1"/>
  <rowBreaks count="1" manualBreakCount="1">
    <brk id="22" max="2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="60" zoomScalePageLayoutView="0" workbookViewId="0" topLeftCell="A1">
      <selection activeCell="U15" sqref="U15"/>
    </sheetView>
  </sheetViews>
  <sheetFormatPr defaultColWidth="8.3984375" defaultRowHeight="39.75" customHeight="1"/>
  <cols>
    <col min="1" max="16384" width="8.3984375" style="11" customWidth="1"/>
  </cols>
  <sheetData>
    <row r="1" spans="1:13" ht="39.75" customHeight="1" thickBot="1">
      <c r="A1" s="605" t="s">
        <v>14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</row>
    <row r="2" spans="1:15" ht="39.75" customHeight="1" thickBot="1">
      <c r="A2" s="155"/>
      <c r="B2" s="607" t="s">
        <v>13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9"/>
    </row>
    <row r="3" spans="1:15" ht="39.75" customHeight="1">
      <c r="A3" s="168" t="s">
        <v>12</v>
      </c>
      <c r="B3" s="164">
        <v>1</v>
      </c>
      <c r="C3" s="165">
        <v>2</v>
      </c>
      <c r="D3" s="165">
        <v>3</v>
      </c>
      <c r="E3" s="165">
        <v>4</v>
      </c>
      <c r="F3" s="165">
        <v>5</v>
      </c>
      <c r="G3" s="165">
        <v>6</v>
      </c>
      <c r="H3" s="165">
        <v>7</v>
      </c>
      <c r="I3" s="165">
        <v>8</v>
      </c>
      <c r="J3" s="165">
        <v>9</v>
      </c>
      <c r="K3" s="165">
        <v>10</v>
      </c>
      <c r="L3" s="165">
        <v>11</v>
      </c>
      <c r="M3" s="165">
        <v>12</v>
      </c>
      <c r="N3" s="165">
        <v>13</v>
      </c>
      <c r="O3" s="166">
        <v>14</v>
      </c>
    </row>
    <row r="4" spans="1:15" ht="39.75" customHeight="1">
      <c r="A4" s="169">
        <v>1</v>
      </c>
      <c r="B4" s="16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54"/>
      <c r="O4" s="156"/>
    </row>
    <row r="5" spans="1:15" ht="39.75" customHeight="1">
      <c r="A5" s="169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6"/>
    </row>
    <row r="6" spans="1:15" ht="39.75" customHeight="1">
      <c r="A6" s="169">
        <v>3</v>
      </c>
      <c r="B6" s="167"/>
      <c r="C6" s="12"/>
      <c r="D6" s="12"/>
      <c r="E6" s="12"/>
      <c r="F6" s="12"/>
      <c r="G6" s="12"/>
      <c r="H6" s="12"/>
      <c r="I6" s="12"/>
      <c r="J6" s="12"/>
      <c r="K6" s="12"/>
      <c r="L6" s="154"/>
      <c r="M6" s="154"/>
      <c r="N6" s="154"/>
      <c r="O6" s="156"/>
    </row>
    <row r="7" spans="1:15" ht="39.75" customHeight="1">
      <c r="A7" s="169">
        <v>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6"/>
    </row>
    <row r="8" spans="1:15" ht="39.75" customHeight="1">
      <c r="A8" s="169">
        <v>5</v>
      </c>
      <c r="B8" s="167"/>
      <c r="C8" s="12"/>
      <c r="D8" s="12"/>
      <c r="E8" s="12"/>
      <c r="F8" s="12"/>
      <c r="G8" s="12"/>
      <c r="H8" s="12"/>
      <c r="I8" s="12"/>
      <c r="J8" s="12"/>
      <c r="K8" s="12"/>
      <c r="L8" s="154"/>
      <c r="M8" s="154"/>
      <c r="N8" s="154"/>
      <c r="O8" s="156"/>
    </row>
    <row r="9" spans="1:15" ht="39.75" customHeight="1">
      <c r="A9" s="169">
        <v>6</v>
      </c>
      <c r="B9" s="16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54"/>
      <c r="O9" s="156"/>
    </row>
    <row r="10" spans="1:15" ht="39.75" customHeight="1">
      <c r="A10" s="169">
        <v>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6"/>
    </row>
    <row r="11" spans="1:15" ht="39.75" customHeight="1">
      <c r="A11" s="169">
        <v>8</v>
      </c>
      <c r="B11" s="167"/>
      <c r="C11" s="12"/>
      <c r="D11" s="12"/>
      <c r="E11" s="12"/>
      <c r="F11" s="12"/>
      <c r="G11" s="12"/>
      <c r="H11" s="12"/>
      <c r="I11" s="12"/>
      <c r="J11" s="157"/>
      <c r="K11" s="157"/>
      <c r="L11" s="157"/>
      <c r="M11" s="157"/>
      <c r="N11" s="154"/>
      <c r="O11" s="156"/>
    </row>
    <row r="12" spans="1:15" ht="39.75" customHeight="1">
      <c r="A12" s="169">
        <v>9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6"/>
    </row>
    <row r="13" spans="1:15" ht="39.75" customHeight="1" thickBot="1">
      <c r="A13" s="170">
        <v>10</v>
      </c>
      <c r="B13" s="167"/>
      <c r="C13" s="12"/>
      <c r="D13" s="12"/>
      <c r="E13" s="12"/>
      <c r="F13" s="12"/>
      <c r="G13" s="12"/>
      <c r="H13" s="12"/>
      <c r="I13" s="12"/>
      <c r="J13" s="158"/>
      <c r="K13" s="158"/>
      <c r="L13" s="158"/>
      <c r="M13" s="158"/>
      <c r="N13" s="159"/>
      <c r="O13" s="160"/>
    </row>
  </sheetData>
  <sheetProtection/>
  <mergeCells count="2">
    <mergeCell ref="A1:M1"/>
    <mergeCell ref="B2:O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H132"/>
  <sheetViews>
    <sheetView view="pageBreakPreview" zoomScaleNormal="75" zoomScaleSheetLayoutView="100" zoomScalePageLayoutView="0" workbookViewId="0" topLeftCell="A53">
      <selection activeCell="T42" sqref="T42:U42"/>
    </sheetView>
  </sheetViews>
  <sheetFormatPr defaultColWidth="9" defaultRowHeight="14.25"/>
  <cols>
    <col min="1" max="3" width="3.8984375" style="16" customWidth="1"/>
    <col min="4" max="4" width="3.796875" style="16" customWidth="1"/>
    <col min="5" max="5" width="3.8984375" style="16" hidden="1" customWidth="1"/>
    <col min="6" max="6" width="3.8984375" style="16" customWidth="1"/>
    <col min="7" max="7" width="3.8984375" style="16" hidden="1" customWidth="1"/>
    <col min="8" max="8" width="3.8984375" style="16" customWidth="1"/>
    <col min="9" max="9" width="3.8984375" style="16" hidden="1" customWidth="1"/>
    <col min="10" max="11" width="3.8984375" style="16" customWidth="1"/>
    <col min="12" max="12" width="3.8984375" style="16" hidden="1" customWidth="1"/>
    <col min="13" max="13" width="3.796875" style="16" customWidth="1"/>
    <col min="14" max="14" width="3.8984375" style="16" hidden="1" customWidth="1"/>
    <col min="15" max="16" width="3.8984375" style="16" customWidth="1"/>
    <col min="17" max="17" width="0.1015625" style="16" hidden="1" customWidth="1"/>
    <col min="18" max="18" width="3.8984375" style="16" customWidth="1"/>
    <col min="19" max="19" width="3.8984375" style="16" hidden="1" customWidth="1"/>
    <col min="20" max="20" width="3.8984375" style="16" customWidth="1"/>
    <col min="21" max="21" width="3.796875" style="16" customWidth="1"/>
    <col min="22" max="22" width="3.8984375" style="16" hidden="1" customWidth="1"/>
    <col min="23" max="23" width="3.8984375" style="16" customWidth="1"/>
    <col min="24" max="24" width="3.8984375" style="16" hidden="1" customWidth="1"/>
    <col min="25" max="26" width="3.8984375" style="16" customWidth="1"/>
    <col min="27" max="27" width="3.8984375" style="16" hidden="1" customWidth="1"/>
    <col min="28" max="28" width="3.8984375" style="16" customWidth="1"/>
    <col min="29" max="29" width="3.8984375" style="16" hidden="1" customWidth="1"/>
    <col min="30" max="35" width="3.8984375" style="16" customWidth="1"/>
    <col min="36" max="36" width="3.796875" style="16" customWidth="1"/>
    <col min="37" max="37" width="4" style="16" customWidth="1"/>
    <col min="38" max="39" width="9.69921875" style="16" customWidth="1"/>
    <col min="40" max="40" width="9.69921875" style="15" customWidth="1"/>
    <col min="41" max="41" width="15.296875" style="317" customWidth="1"/>
    <col min="42" max="42" width="15.296875" style="15" customWidth="1"/>
    <col min="43" max="52" width="8.69921875" style="15" customWidth="1"/>
    <col min="53" max="78" width="9" style="15" customWidth="1"/>
    <col min="79" max="79" width="5.8984375" style="15" customWidth="1"/>
    <col min="80" max="16384" width="9" style="15" customWidth="1"/>
  </cols>
  <sheetData>
    <row r="1" spans="1:43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E1" s="400"/>
      <c r="AF1" s="749"/>
      <c r="AG1" s="749"/>
      <c r="AH1" s="749"/>
      <c r="AI1" s="749"/>
      <c r="AJ1" s="749"/>
      <c r="AK1" s="749"/>
      <c r="AL1" s="749"/>
      <c r="AM1" s="749"/>
      <c r="AN1" s="68"/>
      <c r="AO1" s="316"/>
      <c r="AP1" s="68"/>
      <c r="AQ1" s="68"/>
    </row>
    <row r="2" spans="1:39" ht="18" customHeight="1">
      <c r="A2" s="15"/>
      <c r="B2" s="17" t="s">
        <v>15</v>
      </c>
      <c r="C2" s="18">
        <v>7</v>
      </c>
      <c r="D2" s="19" t="s">
        <v>3</v>
      </c>
      <c r="E2" s="20"/>
      <c r="F2" s="19"/>
      <c r="G2" s="21"/>
      <c r="H2" s="21"/>
      <c r="I2" s="20" t="s">
        <v>16</v>
      </c>
      <c r="J2" s="20" t="s">
        <v>406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AD2" s="15"/>
      <c r="AE2" s="402"/>
      <c r="AF2" s="402"/>
      <c r="AG2" s="402"/>
      <c r="AH2" s="402"/>
      <c r="AI2" s="402"/>
      <c r="AJ2" s="402"/>
      <c r="AK2" s="402"/>
      <c r="AL2" s="402"/>
      <c r="AM2" s="402"/>
    </row>
    <row r="3" spans="1:39" ht="15" customHeight="1">
      <c r="A3" s="23"/>
      <c r="B3" s="15"/>
      <c r="C3" s="15"/>
      <c r="D3" s="22"/>
      <c r="E3" s="22"/>
      <c r="F3" s="22"/>
      <c r="G3" s="22"/>
      <c r="H3" s="15"/>
      <c r="I3" s="15"/>
      <c r="J3" s="15"/>
      <c r="AE3" s="403"/>
      <c r="AF3" s="403"/>
      <c r="AG3" s="403"/>
      <c r="AH3" s="403"/>
      <c r="AI3" s="403"/>
      <c r="AJ3" s="403"/>
      <c r="AK3" s="403"/>
      <c r="AL3" s="403"/>
      <c r="AM3" s="403"/>
    </row>
    <row r="4" spans="1:41" ht="18" customHeight="1">
      <c r="A4" s="742" t="s">
        <v>17</v>
      </c>
      <c r="B4" s="742"/>
      <c r="C4" s="750" t="s">
        <v>18</v>
      </c>
      <c r="D4" s="751"/>
      <c r="E4" s="751"/>
      <c r="F4" s="751"/>
      <c r="G4" s="751"/>
      <c r="H4" s="751"/>
      <c r="I4" s="751"/>
      <c r="J4" s="751"/>
      <c r="K4" s="751"/>
      <c r="L4" s="752"/>
      <c r="M4" s="742" t="s">
        <v>19</v>
      </c>
      <c r="N4" s="742"/>
      <c r="O4" s="742"/>
      <c r="P4" s="750" t="s">
        <v>18</v>
      </c>
      <c r="Q4" s="751"/>
      <c r="R4" s="751"/>
      <c r="S4" s="751"/>
      <c r="T4" s="751"/>
      <c r="U4" s="751"/>
      <c r="V4" s="751"/>
      <c r="W4" s="751"/>
      <c r="X4" s="751"/>
      <c r="Y4" s="751"/>
      <c r="Z4" s="752"/>
      <c r="AA4" s="350"/>
      <c r="AB4" s="352"/>
      <c r="AC4" s="353"/>
      <c r="AD4" s="353"/>
      <c r="AE4" s="353"/>
      <c r="AI4" s="24"/>
      <c r="AN4" s="16"/>
      <c r="AO4" s="320" t="str">
        <f>'参加チーム一覧 (コート別)'!C17</f>
        <v>グッピー・レッド</v>
      </c>
    </row>
    <row r="5" spans="1:41" ht="18" customHeight="1">
      <c r="A5" s="742">
        <v>1</v>
      </c>
      <c r="B5" s="742"/>
      <c r="C5" s="112" t="str">
        <f>AO4</f>
        <v>グッピー・レッド</v>
      </c>
      <c r="D5" s="113"/>
      <c r="E5" s="113"/>
      <c r="F5" s="113"/>
      <c r="G5" s="113"/>
      <c r="H5" s="113"/>
      <c r="I5" s="113"/>
      <c r="J5" s="113"/>
      <c r="K5" s="113"/>
      <c r="L5" s="114"/>
      <c r="M5" s="742">
        <v>4</v>
      </c>
      <c r="N5" s="742"/>
      <c r="O5" s="742"/>
      <c r="P5" s="746" t="str">
        <f>AO7</f>
        <v>DRY</v>
      </c>
      <c r="Q5" s="747"/>
      <c r="R5" s="747"/>
      <c r="S5" s="747"/>
      <c r="T5" s="747"/>
      <c r="U5" s="747"/>
      <c r="V5" s="747"/>
      <c r="W5" s="747"/>
      <c r="X5" s="747"/>
      <c r="Y5" s="747"/>
      <c r="Z5" s="748"/>
      <c r="AA5" s="351"/>
      <c r="AB5" s="354"/>
      <c r="AC5" s="355"/>
      <c r="AD5" s="355"/>
      <c r="AE5" s="355"/>
      <c r="AI5" s="24"/>
      <c r="AL5" s="25"/>
      <c r="AM5" s="25"/>
      <c r="AN5" s="16"/>
      <c r="AO5" s="320" t="str">
        <f>'参加チーム一覧 (コート別)'!C18</f>
        <v>MikaN B</v>
      </c>
    </row>
    <row r="6" spans="1:41" ht="18" customHeight="1">
      <c r="A6" s="742">
        <v>2</v>
      </c>
      <c r="B6" s="742"/>
      <c r="C6" s="112" t="str">
        <f>AO5</f>
        <v>MikaN B</v>
      </c>
      <c r="D6" s="113"/>
      <c r="E6" s="113"/>
      <c r="F6" s="113"/>
      <c r="G6" s="113"/>
      <c r="H6" s="113"/>
      <c r="I6" s="113"/>
      <c r="J6" s="113"/>
      <c r="K6" s="113"/>
      <c r="L6" s="114"/>
      <c r="M6" s="742">
        <v>5</v>
      </c>
      <c r="N6" s="742"/>
      <c r="O6" s="742"/>
      <c r="P6" s="746" t="str">
        <f>AO8</f>
        <v>ノーティーナノ</v>
      </c>
      <c r="Q6" s="747"/>
      <c r="R6" s="747"/>
      <c r="S6" s="747"/>
      <c r="T6" s="747"/>
      <c r="U6" s="747"/>
      <c r="V6" s="747"/>
      <c r="W6" s="747"/>
      <c r="X6" s="747"/>
      <c r="Y6" s="747"/>
      <c r="Z6" s="748"/>
      <c r="AA6" s="351"/>
      <c r="AB6" s="354"/>
      <c r="AC6" s="355"/>
      <c r="AD6" s="355"/>
      <c r="AE6" s="355"/>
      <c r="AI6" s="24"/>
      <c r="AL6" s="25"/>
      <c r="AM6" s="25"/>
      <c r="AN6" s="16"/>
      <c r="AO6" s="320" t="str">
        <f>'参加チーム一覧 (コート別)'!C19</f>
        <v>雅やか</v>
      </c>
    </row>
    <row r="7" spans="1:41" ht="18" customHeight="1">
      <c r="A7" s="742">
        <v>3</v>
      </c>
      <c r="B7" s="742"/>
      <c r="C7" s="112" t="str">
        <f>AO6</f>
        <v>雅やか</v>
      </c>
      <c r="D7" s="113"/>
      <c r="E7" s="113"/>
      <c r="F7" s="113"/>
      <c r="G7" s="113"/>
      <c r="H7" s="113"/>
      <c r="I7" s="113"/>
      <c r="J7" s="113"/>
      <c r="K7" s="113"/>
      <c r="L7" s="114"/>
      <c r="M7" s="743"/>
      <c r="N7" s="743"/>
      <c r="O7" s="743"/>
      <c r="P7" s="744"/>
      <c r="Q7" s="745"/>
      <c r="R7" s="745"/>
      <c r="S7" s="745"/>
      <c r="T7" s="745"/>
      <c r="U7" s="745"/>
      <c r="V7" s="745"/>
      <c r="W7" s="745"/>
      <c r="X7" s="745"/>
      <c r="Y7" s="745"/>
      <c r="Z7" s="745"/>
      <c r="AA7" s="745"/>
      <c r="AB7" s="745"/>
      <c r="AC7" s="745"/>
      <c r="AD7" s="745"/>
      <c r="AE7" s="745"/>
      <c r="AI7" s="24"/>
      <c r="AL7" s="25"/>
      <c r="AM7" s="25"/>
      <c r="AN7" s="16"/>
      <c r="AO7" s="320" t="str">
        <f>'参加チーム一覧 (コート別)'!C20</f>
        <v>DRY</v>
      </c>
    </row>
    <row r="8" spans="1:41" ht="12.75">
      <c r="A8" s="26"/>
      <c r="B8" s="27"/>
      <c r="C8" s="27"/>
      <c r="D8" s="22"/>
      <c r="E8" s="22"/>
      <c r="G8" s="27"/>
      <c r="I8" s="22"/>
      <c r="AI8" s="24"/>
      <c r="AK8" s="25"/>
      <c r="AL8" s="456"/>
      <c r="AM8" s="456"/>
      <c r="AN8" s="16"/>
      <c r="AO8" s="320" t="str">
        <f>'参加チーム一覧 (コート別)'!C21</f>
        <v>ノーティーナノ</v>
      </c>
    </row>
    <row r="9" spans="1:40" ht="18" customHeight="1">
      <c r="A9" s="688" t="s">
        <v>20</v>
      </c>
      <c r="B9" s="688"/>
      <c r="C9" s="688"/>
      <c r="D9" s="688"/>
      <c r="E9" s="688"/>
      <c r="F9" s="688"/>
      <c r="G9" s="688"/>
      <c r="H9" s="688"/>
      <c r="I9" s="688"/>
      <c r="J9" s="688"/>
      <c r="K9" s="688"/>
      <c r="L9" s="688"/>
      <c r="M9" s="688"/>
      <c r="N9" s="688"/>
      <c r="O9" s="688"/>
      <c r="P9" s="688"/>
      <c r="Q9" s="688"/>
      <c r="R9" s="688"/>
      <c r="S9" s="688"/>
      <c r="T9" s="688"/>
      <c r="U9" s="688"/>
      <c r="V9" s="688"/>
      <c r="W9" s="688"/>
      <c r="X9" s="688"/>
      <c r="Y9" s="688"/>
      <c r="Z9" s="688"/>
      <c r="AA9" s="688"/>
      <c r="AB9" s="688"/>
      <c r="AC9" s="688"/>
      <c r="AD9" s="688"/>
      <c r="AE9" s="688"/>
      <c r="AF9" s="688"/>
      <c r="AG9" s="688"/>
      <c r="AH9" s="688"/>
      <c r="AI9" s="688"/>
      <c r="AJ9" s="688"/>
      <c r="AK9" s="688"/>
      <c r="AL9" s="688"/>
      <c r="AM9" s="688"/>
      <c r="AN9" s="27"/>
    </row>
    <row r="10" ht="3" customHeight="1">
      <c r="AN10" s="16"/>
    </row>
    <row r="11" spans="1:64" ht="18" customHeight="1">
      <c r="A11" s="716" t="s">
        <v>21</v>
      </c>
      <c r="B11" s="716"/>
      <c r="C11" s="716" t="s">
        <v>22</v>
      </c>
      <c r="D11" s="716"/>
      <c r="E11" s="716"/>
      <c r="F11" s="716"/>
      <c r="G11" s="716"/>
      <c r="H11" s="716"/>
      <c r="I11" s="716"/>
      <c r="J11" s="716"/>
      <c r="K11" s="739" t="s">
        <v>23</v>
      </c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1"/>
      <c r="Z11" s="716" t="s">
        <v>22</v>
      </c>
      <c r="AA11" s="716"/>
      <c r="AB11" s="716"/>
      <c r="AC11" s="716"/>
      <c r="AD11" s="716"/>
      <c r="AE11" s="716"/>
      <c r="AF11" s="716"/>
      <c r="AG11" s="739" t="s">
        <v>24</v>
      </c>
      <c r="AH11" s="740"/>
      <c r="AI11" s="740"/>
      <c r="AJ11" s="740"/>
      <c r="AK11" s="740"/>
      <c r="AL11" s="740"/>
      <c r="AM11" s="741"/>
      <c r="AN11" s="16"/>
      <c r="AO11" s="318"/>
      <c r="AP11" s="16"/>
      <c r="AQ11" s="16"/>
      <c r="AR11" s="16"/>
      <c r="AS11" s="16"/>
      <c r="BK11" s="27"/>
      <c r="BL11" s="27"/>
    </row>
    <row r="12" spans="1:64" ht="12" customHeight="1">
      <c r="A12" s="727">
        <v>1</v>
      </c>
      <c r="B12" s="727"/>
      <c r="C12" s="728" t="str">
        <f>C5</f>
        <v>グッピー・レッド</v>
      </c>
      <c r="D12" s="728"/>
      <c r="E12" s="728"/>
      <c r="F12" s="728"/>
      <c r="G12" s="728"/>
      <c r="H12" s="728"/>
      <c r="I12" s="728"/>
      <c r="J12" s="728"/>
      <c r="K12" s="717">
        <f>COUNTIF(Q12:Q14,"〇")</f>
        <v>2</v>
      </c>
      <c r="L12" s="718"/>
      <c r="M12" s="718"/>
      <c r="N12" s="719"/>
      <c r="O12" s="424">
        <v>17</v>
      </c>
      <c r="P12" s="425"/>
      <c r="Q12" s="28" t="str">
        <f aca="true" t="shared" si="0" ref="Q12:Q29">IF(O12&gt;T12,"〇","  ")</f>
        <v>〇</v>
      </c>
      <c r="R12" s="29" t="s">
        <v>25</v>
      </c>
      <c r="S12" s="30" t="str">
        <f aca="true" t="shared" si="1" ref="S12:S29">IF(T12&gt;O12,"〇","  ")</f>
        <v>  </v>
      </c>
      <c r="T12" s="424">
        <v>15</v>
      </c>
      <c r="U12" s="425"/>
      <c r="V12" s="31"/>
      <c r="W12" s="717">
        <f>COUNTIF(S12:S14,"〇")</f>
        <v>1</v>
      </c>
      <c r="X12" s="718"/>
      <c r="Y12" s="719"/>
      <c r="Z12" s="710" t="str">
        <f>C6</f>
        <v>MikaN B</v>
      </c>
      <c r="AA12" s="710"/>
      <c r="AB12" s="710"/>
      <c r="AC12" s="710"/>
      <c r="AD12" s="710"/>
      <c r="AE12" s="710"/>
      <c r="AF12" s="710"/>
      <c r="AG12" s="711" t="str">
        <f>C7</f>
        <v>雅やか</v>
      </c>
      <c r="AH12" s="624"/>
      <c r="AI12" s="624"/>
      <c r="AJ12" s="624"/>
      <c r="AK12" s="624"/>
      <c r="AL12" s="714" t="str">
        <f>P5</f>
        <v>DRY</v>
      </c>
      <c r="AM12" s="714"/>
      <c r="AN12" s="32"/>
      <c r="AO12" s="319"/>
      <c r="AP12" s="32"/>
      <c r="AQ12" s="32"/>
      <c r="AR12" s="32"/>
      <c r="AS12" s="32"/>
      <c r="BK12" s="27"/>
      <c r="BL12" s="27"/>
    </row>
    <row r="13" spans="1:64" ht="12" customHeight="1">
      <c r="A13" s="727"/>
      <c r="B13" s="727"/>
      <c r="C13" s="728"/>
      <c r="D13" s="728"/>
      <c r="E13" s="728"/>
      <c r="F13" s="728"/>
      <c r="G13" s="728"/>
      <c r="H13" s="728"/>
      <c r="I13" s="728"/>
      <c r="J13" s="728"/>
      <c r="K13" s="720"/>
      <c r="L13" s="721"/>
      <c r="M13" s="721"/>
      <c r="N13" s="722"/>
      <c r="O13" s="428">
        <v>13</v>
      </c>
      <c r="P13" s="429"/>
      <c r="Q13" s="33" t="str">
        <f t="shared" si="0"/>
        <v>  </v>
      </c>
      <c r="R13" s="34" t="s">
        <v>26</v>
      </c>
      <c r="S13" s="35" t="str">
        <f t="shared" si="1"/>
        <v>〇</v>
      </c>
      <c r="T13" s="428">
        <v>15</v>
      </c>
      <c r="U13" s="429"/>
      <c r="V13" s="36" t="str">
        <f>IF(T13&gt;O13,"〇","  ")</f>
        <v>〇</v>
      </c>
      <c r="W13" s="720"/>
      <c r="X13" s="721"/>
      <c r="Y13" s="722"/>
      <c r="Z13" s="710"/>
      <c r="AA13" s="710"/>
      <c r="AB13" s="710"/>
      <c r="AC13" s="710"/>
      <c r="AD13" s="710"/>
      <c r="AE13" s="710"/>
      <c r="AF13" s="710"/>
      <c r="AG13" s="708"/>
      <c r="AH13" s="627"/>
      <c r="AI13" s="627"/>
      <c r="AJ13" s="627"/>
      <c r="AK13" s="627"/>
      <c r="AL13" s="714"/>
      <c r="AM13" s="714"/>
      <c r="AN13" s="32"/>
      <c r="AO13" s="319"/>
      <c r="AP13" s="32"/>
      <c r="AQ13" s="32"/>
      <c r="AR13" s="32"/>
      <c r="AS13" s="32"/>
      <c r="BK13" s="27"/>
      <c r="BL13" s="27"/>
    </row>
    <row r="14" spans="1:64" ht="12" customHeight="1">
      <c r="A14" s="727"/>
      <c r="B14" s="727"/>
      <c r="C14" s="728"/>
      <c r="D14" s="728"/>
      <c r="E14" s="728"/>
      <c r="F14" s="728"/>
      <c r="G14" s="728"/>
      <c r="H14" s="728"/>
      <c r="I14" s="728"/>
      <c r="J14" s="728"/>
      <c r="K14" s="723"/>
      <c r="L14" s="724"/>
      <c r="M14" s="724"/>
      <c r="N14" s="725"/>
      <c r="O14" s="430">
        <v>15</v>
      </c>
      <c r="P14" s="431"/>
      <c r="Q14" s="37" t="str">
        <f t="shared" si="0"/>
        <v>〇</v>
      </c>
      <c r="R14" s="38" t="s">
        <v>27</v>
      </c>
      <c r="S14" s="39" t="str">
        <f t="shared" si="1"/>
        <v>  </v>
      </c>
      <c r="T14" s="430">
        <v>11</v>
      </c>
      <c r="U14" s="431"/>
      <c r="V14" s="40" t="str">
        <f>IF(T14&gt;O14,"〇","  ")</f>
        <v>  </v>
      </c>
      <c r="W14" s="723"/>
      <c r="X14" s="724"/>
      <c r="Y14" s="725"/>
      <c r="Z14" s="710"/>
      <c r="AA14" s="710"/>
      <c r="AB14" s="710"/>
      <c r="AC14" s="710"/>
      <c r="AD14" s="710"/>
      <c r="AE14" s="710"/>
      <c r="AF14" s="710"/>
      <c r="AG14" s="712"/>
      <c r="AH14" s="713"/>
      <c r="AI14" s="713"/>
      <c r="AJ14" s="713"/>
      <c r="AK14" s="713"/>
      <c r="AL14" s="714"/>
      <c r="AM14" s="714"/>
      <c r="AN14" s="32"/>
      <c r="AO14" s="319"/>
      <c r="AP14" s="32"/>
      <c r="AQ14" s="32"/>
      <c r="AR14" s="32"/>
      <c r="AS14" s="32"/>
      <c r="BK14" s="27"/>
      <c r="BL14" s="27"/>
    </row>
    <row r="15" spans="1:64" ht="12" customHeight="1">
      <c r="A15" s="727">
        <v>2</v>
      </c>
      <c r="B15" s="727"/>
      <c r="C15" s="729" t="str">
        <f>C7</f>
        <v>雅やか</v>
      </c>
      <c r="D15" s="730"/>
      <c r="E15" s="730"/>
      <c r="F15" s="730"/>
      <c r="G15" s="730"/>
      <c r="H15" s="730"/>
      <c r="I15" s="730"/>
      <c r="J15" s="731"/>
      <c r="K15" s="717">
        <f>COUNTIF(Q15:Q17,"〇")</f>
        <v>1</v>
      </c>
      <c r="L15" s="718"/>
      <c r="M15" s="718"/>
      <c r="N15" s="719"/>
      <c r="O15" s="432">
        <v>9</v>
      </c>
      <c r="P15" s="433"/>
      <c r="Q15" s="28" t="str">
        <f t="shared" si="0"/>
        <v>  </v>
      </c>
      <c r="R15" s="41" t="s">
        <v>25</v>
      </c>
      <c r="S15" s="30" t="str">
        <f t="shared" si="1"/>
        <v>〇</v>
      </c>
      <c r="T15" s="432">
        <v>15</v>
      </c>
      <c r="U15" s="433"/>
      <c r="V15" s="42"/>
      <c r="W15" s="717">
        <f>COUNTIF(S15:S17,"〇")</f>
        <v>2</v>
      </c>
      <c r="X15" s="718"/>
      <c r="Y15" s="719"/>
      <c r="Z15" s="710" t="str">
        <f>P5</f>
        <v>DRY</v>
      </c>
      <c r="AA15" s="710"/>
      <c r="AB15" s="710"/>
      <c r="AC15" s="710"/>
      <c r="AD15" s="710"/>
      <c r="AE15" s="710"/>
      <c r="AF15" s="710"/>
      <c r="AG15" s="711" t="str">
        <f>C5</f>
        <v>グッピー・レッド</v>
      </c>
      <c r="AH15" s="624"/>
      <c r="AI15" s="624"/>
      <c r="AJ15" s="624"/>
      <c r="AK15" s="624"/>
      <c r="AL15" s="714" t="str">
        <f>C6</f>
        <v>MikaN B</v>
      </c>
      <c r="AM15" s="714"/>
      <c r="AN15" s="32"/>
      <c r="AO15" s="319"/>
      <c r="AP15" s="32"/>
      <c r="AQ15" s="32"/>
      <c r="AR15" s="32"/>
      <c r="AS15" s="32"/>
      <c r="BK15" s="27"/>
      <c r="BL15" s="27"/>
    </row>
    <row r="16" spans="1:64" ht="12" customHeight="1">
      <c r="A16" s="727"/>
      <c r="B16" s="727"/>
      <c r="C16" s="732"/>
      <c r="D16" s="733"/>
      <c r="E16" s="733"/>
      <c r="F16" s="733"/>
      <c r="G16" s="733"/>
      <c r="H16" s="733"/>
      <c r="I16" s="733"/>
      <c r="J16" s="734"/>
      <c r="K16" s="720"/>
      <c r="L16" s="721"/>
      <c r="M16" s="721"/>
      <c r="N16" s="722"/>
      <c r="O16" s="428">
        <v>15</v>
      </c>
      <c r="P16" s="429"/>
      <c r="Q16" s="33" t="str">
        <f t="shared" si="0"/>
        <v>〇</v>
      </c>
      <c r="R16" s="34" t="s">
        <v>26</v>
      </c>
      <c r="S16" s="35" t="str">
        <f t="shared" si="1"/>
        <v>  </v>
      </c>
      <c r="T16" s="428">
        <v>11</v>
      </c>
      <c r="U16" s="429"/>
      <c r="V16" s="36"/>
      <c r="W16" s="720"/>
      <c r="X16" s="721"/>
      <c r="Y16" s="722"/>
      <c r="Z16" s="710"/>
      <c r="AA16" s="710"/>
      <c r="AB16" s="710"/>
      <c r="AC16" s="710"/>
      <c r="AD16" s="710"/>
      <c r="AE16" s="710"/>
      <c r="AF16" s="710"/>
      <c r="AG16" s="708"/>
      <c r="AH16" s="627"/>
      <c r="AI16" s="627"/>
      <c r="AJ16" s="627"/>
      <c r="AK16" s="627"/>
      <c r="AL16" s="714"/>
      <c r="AM16" s="714"/>
      <c r="AN16" s="32"/>
      <c r="AO16" s="319"/>
      <c r="AP16" s="32"/>
      <c r="AQ16" s="32"/>
      <c r="AR16" s="32"/>
      <c r="AS16" s="32"/>
      <c r="BK16" s="27"/>
      <c r="BL16" s="27"/>
    </row>
    <row r="17" spans="1:64" ht="12" customHeight="1">
      <c r="A17" s="727"/>
      <c r="B17" s="727"/>
      <c r="C17" s="735"/>
      <c r="D17" s="736"/>
      <c r="E17" s="736"/>
      <c r="F17" s="736"/>
      <c r="G17" s="736"/>
      <c r="H17" s="736"/>
      <c r="I17" s="736"/>
      <c r="J17" s="737"/>
      <c r="K17" s="723"/>
      <c r="L17" s="724"/>
      <c r="M17" s="724"/>
      <c r="N17" s="725"/>
      <c r="O17" s="434">
        <v>11</v>
      </c>
      <c r="P17" s="435"/>
      <c r="Q17" s="37" t="str">
        <f t="shared" si="0"/>
        <v>  </v>
      </c>
      <c r="R17" s="44" t="s">
        <v>27</v>
      </c>
      <c r="S17" s="39" t="str">
        <f t="shared" si="1"/>
        <v>〇</v>
      </c>
      <c r="T17" s="434">
        <v>15</v>
      </c>
      <c r="U17" s="436"/>
      <c r="V17" s="45"/>
      <c r="W17" s="723"/>
      <c r="X17" s="724"/>
      <c r="Y17" s="725"/>
      <c r="Z17" s="710"/>
      <c r="AA17" s="710"/>
      <c r="AB17" s="710"/>
      <c r="AC17" s="710"/>
      <c r="AD17" s="710"/>
      <c r="AE17" s="710"/>
      <c r="AF17" s="710"/>
      <c r="AG17" s="712"/>
      <c r="AH17" s="713"/>
      <c r="AI17" s="713"/>
      <c r="AJ17" s="713"/>
      <c r="AK17" s="713"/>
      <c r="AL17" s="714"/>
      <c r="AM17" s="714"/>
      <c r="AN17" s="32"/>
      <c r="AO17" s="319"/>
      <c r="AP17" s="32"/>
      <c r="AQ17" s="32"/>
      <c r="AR17" s="32"/>
      <c r="AS17" s="32"/>
      <c r="BK17" s="27"/>
      <c r="BL17" s="27"/>
    </row>
    <row r="18" spans="1:64" ht="12" customHeight="1">
      <c r="A18" s="727">
        <v>3</v>
      </c>
      <c r="B18" s="727"/>
      <c r="C18" s="729" t="str">
        <f>C5</f>
        <v>グッピー・レッド</v>
      </c>
      <c r="D18" s="730"/>
      <c r="E18" s="730"/>
      <c r="F18" s="730"/>
      <c r="G18" s="730"/>
      <c r="H18" s="730"/>
      <c r="I18" s="730"/>
      <c r="J18" s="731"/>
      <c r="K18" s="717">
        <f>COUNTIF(Q18:Q20,"〇")</f>
        <v>1</v>
      </c>
      <c r="L18" s="718"/>
      <c r="M18" s="718"/>
      <c r="N18" s="719"/>
      <c r="O18" s="432">
        <v>17</v>
      </c>
      <c r="P18" s="433"/>
      <c r="Q18" s="28" t="str">
        <f t="shared" si="0"/>
        <v>〇</v>
      </c>
      <c r="R18" s="41" t="s">
        <v>25</v>
      </c>
      <c r="S18" s="30" t="str">
        <f t="shared" si="1"/>
        <v>  </v>
      </c>
      <c r="T18" s="432">
        <v>16</v>
      </c>
      <c r="U18" s="433"/>
      <c r="V18" s="42"/>
      <c r="W18" s="717">
        <f>COUNTIF(S18:S20,"〇")</f>
        <v>2</v>
      </c>
      <c r="X18" s="718"/>
      <c r="Y18" s="719"/>
      <c r="Z18" s="710" t="str">
        <f>P6</f>
        <v>ノーティーナノ</v>
      </c>
      <c r="AA18" s="710"/>
      <c r="AB18" s="710"/>
      <c r="AC18" s="710"/>
      <c r="AD18" s="710"/>
      <c r="AE18" s="710"/>
      <c r="AF18" s="710"/>
      <c r="AG18" s="711" t="str">
        <f>C6</f>
        <v>MikaN B</v>
      </c>
      <c r="AH18" s="624"/>
      <c r="AI18" s="624"/>
      <c r="AJ18" s="624"/>
      <c r="AK18" s="624"/>
      <c r="AL18" s="714" t="str">
        <f>C7</f>
        <v>雅やか</v>
      </c>
      <c r="AM18" s="714"/>
      <c r="AN18" s="32"/>
      <c r="AO18" s="319"/>
      <c r="AP18" s="32"/>
      <c r="AQ18" s="32"/>
      <c r="AR18" s="32"/>
      <c r="AS18" s="32"/>
      <c r="BK18" s="27"/>
      <c r="BL18" s="27"/>
    </row>
    <row r="19" spans="1:64" ht="12" customHeight="1">
      <c r="A19" s="727"/>
      <c r="B19" s="727"/>
      <c r="C19" s="732"/>
      <c r="D19" s="733"/>
      <c r="E19" s="733"/>
      <c r="F19" s="733"/>
      <c r="G19" s="733"/>
      <c r="H19" s="733"/>
      <c r="I19" s="733"/>
      <c r="J19" s="734"/>
      <c r="K19" s="720"/>
      <c r="L19" s="721"/>
      <c r="M19" s="721"/>
      <c r="N19" s="722"/>
      <c r="O19" s="428">
        <v>11</v>
      </c>
      <c r="P19" s="429"/>
      <c r="Q19" s="33" t="str">
        <f t="shared" si="0"/>
        <v>  </v>
      </c>
      <c r="R19" s="34" t="s">
        <v>26</v>
      </c>
      <c r="S19" s="35" t="str">
        <f t="shared" si="1"/>
        <v>〇</v>
      </c>
      <c r="T19" s="428">
        <v>15</v>
      </c>
      <c r="U19" s="429"/>
      <c r="V19" s="36"/>
      <c r="W19" s="720"/>
      <c r="X19" s="721"/>
      <c r="Y19" s="722"/>
      <c r="Z19" s="710"/>
      <c r="AA19" s="710"/>
      <c r="AB19" s="710"/>
      <c r="AC19" s="710"/>
      <c r="AD19" s="710"/>
      <c r="AE19" s="710"/>
      <c r="AF19" s="710"/>
      <c r="AG19" s="708"/>
      <c r="AH19" s="627"/>
      <c r="AI19" s="627"/>
      <c r="AJ19" s="627"/>
      <c r="AK19" s="627"/>
      <c r="AL19" s="714"/>
      <c r="AM19" s="714"/>
      <c r="AN19" s="32"/>
      <c r="AO19" s="319"/>
      <c r="AP19" s="32"/>
      <c r="AQ19" s="32"/>
      <c r="AR19" s="32"/>
      <c r="AS19" s="32"/>
      <c r="BK19" s="27"/>
      <c r="BL19" s="27"/>
    </row>
    <row r="20" spans="1:64" ht="12" customHeight="1">
      <c r="A20" s="727"/>
      <c r="B20" s="727"/>
      <c r="C20" s="735"/>
      <c r="D20" s="736"/>
      <c r="E20" s="736"/>
      <c r="F20" s="736"/>
      <c r="G20" s="736"/>
      <c r="H20" s="736"/>
      <c r="I20" s="736"/>
      <c r="J20" s="737"/>
      <c r="K20" s="723"/>
      <c r="L20" s="724"/>
      <c r="M20" s="724"/>
      <c r="N20" s="725"/>
      <c r="O20" s="434">
        <v>9</v>
      </c>
      <c r="P20" s="436"/>
      <c r="Q20" s="37" t="str">
        <f t="shared" si="0"/>
        <v>  </v>
      </c>
      <c r="R20" s="44" t="s">
        <v>27</v>
      </c>
      <c r="S20" s="39" t="str">
        <f t="shared" si="1"/>
        <v>〇</v>
      </c>
      <c r="T20" s="434">
        <v>15</v>
      </c>
      <c r="U20" s="436"/>
      <c r="V20" s="45"/>
      <c r="W20" s="723"/>
      <c r="X20" s="724"/>
      <c r="Y20" s="725"/>
      <c r="Z20" s="710"/>
      <c r="AA20" s="710"/>
      <c r="AB20" s="710"/>
      <c r="AC20" s="710"/>
      <c r="AD20" s="710"/>
      <c r="AE20" s="710"/>
      <c r="AF20" s="710"/>
      <c r="AG20" s="712"/>
      <c r="AH20" s="713"/>
      <c r="AI20" s="713"/>
      <c r="AJ20" s="713"/>
      <c r="AK20" s="713"/>
      <c r="AL20" s="714"/>
      <c r="AM20" s="714"/>
      <c r="AN20" s="32"/>
      <c r="AO20" s="319"/>
      <c r="AP20" s="32"/>
      <c r="AQ20" s="32"/>
      <c r="AR20" s="32"/>
      <c r="AS20" s="32"/>
      <c r="BK20" s="27"/>
      <c r="BL20" s="27"/>
    </row>
    <row r="21" spans="1:64" ht="12" customHeight="1">
      <c r="A21" s="727">
        <v>4</v>
      </c>
      <c r="B21" s="727"/>
      <c r="C21" s="729" t="str">
        <f>C6</f>
        <v>MikaN B</v>
      </c>
      <c r="D21" s="730"/>
      <c r="E21" s="730"/>
      <c r="F21" s="730"/>
      <c r="G21" s="730"/>
      <c r="H21" s="730"/>
      <c r="I21" s="730"/>
      <c r="J21" s="731"/>
      <c r="K21" s="717">
        <f>COUNTIF(Q21:Q23,"〇")</f>
        <v>0</v>
      </c>
      <c r="L21" s="718"/>
      <c r="M21" s="718"/>
      <c r="N21" s="719"/>
      <c r="O21" s="432">
        <v>8</v>
      </c>
      <c r="P21" s="433"/>
      <c r="Q21" s="28" t="str">
        <f t="shared" si="0"/>
        <v>  </v>
      </c>
      <c r="R21" s="41" t="s">
        <v>25</v>
      </c>
      <c r="S21" s="30" t="str">
        <f t="shared" si="1"/>
        <v>〇</v>
      </c>
      <c r="T21" s="432">
        <v>15</v>
      </c>
      <c r="U21" s="433"/>
      <c r="V21" s="42"/>
      <c r="W21" s="717">
        <f>COUNTIF(S21:S23,"〇")</f>
        <v>2</v>
      </c>
      <c r="X21" s="718"/>
      <c r="Y21" s="719"/>
      <c r="Z21" s="710" t="str">
        <f>C7</f>
        <v>雅やか</v>
      </c>
      <c r="AA21" s="710"/>
      <c r="AB21" s="710"/>
      <c r="AC21" s="710"/>
      <c r="AD21" s="710"/>
      <c r="AE21" s="710"/>
      <c r="AF21" s="710"/>
      <c r="AG21" s="711" t="str">
        <f>P6</f>
        <v>ノーティーナノ</v>
      </c>
      <c r="AH21" s="624"/>
      <c r="AI21" s="624"/>
      <c r="AJ21" s="624"/>
      <c r="AK21" s="624"/>
      <c r="AL21" s="714" t="str">
        <f>C5</f>
        <v>グッピー・レッド</v>
      </c>
      <c r="AM21" s="714"/>
      <c r="AN21" s="32"/>
      <c r="AO21" s="319"/>
      <c r="AP21" s="32"/>
      <c r="AQ21" s="32"/>
      <c r="AR21" s="32"/>
      <c r="AS21" s="32"/>
      <c r="BE21" s="738"/>
      <c r="BF21" s="738"/>
      <c r="BG21" s="27"/>
      <c r="BH21" s="27"/>
      <c r="BI21" s="27"/>
      <c r="BJ21" s="738"/>
      <c r="BK21" s="738"/>
      <c r="BL21" s="27"/>
    </row>
    <row r="22" spans="1:64" ht="12" customHeight="1">
      <c r="A22" s="727"/>
      <c r="B22" s="727"/>
      <c r="C22" s="732"/>
      <c r="D22" s="733"/>
      <c r="E22" s="733"/>
      <c r="F22" s="733"/>
      <c r="G22" s="733"/>
      <c r="H22" s="733"/>
      <c r="I22" s="733"/>
      <c r="J22" s="734"/>
      <c r="K22" s="720"/>
      <c r="L22" s="721"/>
      <c r="M22" s="721"/>
      <c r="N22" s="722"/>
      <c r="O22" s="428">
        <v>10</v>
      </c>
      <c r="P22" s="429"/>
      <c r="Q22" s="33" t="str">
        <f t="shared" si="0"/>
        <v>  </v>
      </c>
      <c r="R22" s="34" t="s">
        <v>26</v>
      </c>
      <c r="S22" s="35" t="str">
        <f t="shared" si="1"/>
        <v>〇</v>
      </c>
      <c r="T22" s="428">
        <v>15</v>
      </c>
      <c r="U22" s="429"/>
      <c r="V22" s="36"/>
      <c r="W22" s="720"/>
      <c r="X22" s="721"/>
      <c r="Y22" s="722"/>
      <c r="Z22" s="710"/>
      <c r="AA22" s="710"/>
      <c r="AB22" s="710"/>
      <c r="AC22" s="710"/>
      <c r="AD22" s="710"/>
      <c r="AE22" s="710"/>
      <c r="AF22" s="710"/>
      <c r="AG22" s="708"/>
      <c r="AH22" s="627"/>
      <c r="AI22" s="627"/>
      <c r="AJ22" s="627"/>
      <c r="AK22" s="627"/>
      <c r="AL22" s="714"/>
      <c r="AM22" s="714"/>
      <c r="AN22" s="32"/>
      <c r="AO22" s="319"/>
      <c r="AP22" s="32"/>
      <c r="AQ22" s="32"/>
      <c r="AR22" s="32"/>
      <c r="AS22" s="32"/>
      <c r="BE22" s="27"/>
      <c r="BF22" s="27"/>
      <c r="BG22" s="27"/>
      <c r="BH22" s="27"/>
      <c r="BI22" s="27"/>
      <c r="BJ22" s="27"/>
      <c r="BK22" s="27"/>
      <c r="BL22" s="27"/>
    </row>
    <row r="23" spans="1:64" ht="12" customHeight="1">
      <c r="A23" s="727"/>
      <c r="B23" s="727"/>
      <c r="C23" s="735"/>
      <c r="D23" s="736"/>
      <c r="E23" s="736"/>
      <c r="F23" s="736"/>
      <c r="G23" s="736"/>
      <c r="H23" s="736"/>
      <c r="I23" s="736"/>
      <c r="J23" s="737"/>
      <c r="K23" s="723"/>
      <c r="L23" s="724"/>
      <c r="M23" s="724"/>
      <c r="N23" s="725"/>
      <c r="O23" s="434"/>
      <c r="P23" s="435"/>
      <c r="Q23" s="37" t="str">
        <f t="shared" si="0"/>
        <v>  </v>
      </c>
      <c r="R23" s="44" t="s">
        <v>27</v>
      </c>
      <c r="S23" s="39" t="str">
        <f t="shared" si="1"/>
        <v>  </v>
      </c>
      <c r="T23" s="434"/>
      <c r="U23" s="436"/>
      <c r="V23" s="45"/>
      <c r="W23" s="723"/>
      <c r="X23" s="724"/>
      <c r="Y23" s="725"/>
      <c r="Z23" s="710"/>
      <c r="AA23" s="710"/>
      <c r="AB23" s="710"/>
      <c r="AC23" s="710"/>
      <c r="AD23" s="710"/>
      <c r="AE23" s="710"/>
      <c r="AF23" s="710"/>
      <c r="AG23" s="712"/>
      <c r="AH23" s="713"/>
      <c r="AI23" s="713"/>
      <c r="AJ23" s="713"/>
      <c r="AK23" s="713"/>
      <c r="AL23" s="714"/>
      <c r="AM23" s="714"/>
      <c r="AN23" s="32"/>
      <c r="AO23" s="319"/>
      <c r="AP23" s="32"/>
      <c r="AQ23" s="32"/>
      <c r="AR23" s="32"/>
      <c r="AS23" s="32"/>
      <c r="BE23" s="27"/>
      <c r="BF23" s="27"/>
      <c r="BG23" s="27"/>
      <c r="BH23" s="27"/>
      <c r="BI23" s="27"/>
      <c r="BJ23" s="27"/>
      <c r="BK23" s="27"/>
      <c r="BL23" s="27"/>
    </row>
    <row r="24" spans="1:64" ht="12" customHeight="1">
      <c r="A24" s="727">
        <v>5</v>
      </c>
      <c r="B24" s="727"/>
      <c r="C24" s="729" t="str">
        <f>P5</f>
        <v>DRY</v>
      </c>
      <c r="D24" s="730"/>
      <c r="E24" s="730"/>
      <c r="F24" s="730"/>
      <c r="G24" s="730"/>
      <c r="H24" s="730"/>
      <c r="I24" s="730"/>
      <c r="J24" s="731"/>
      <c r="K24" s="717">
        <f>COUNTIF(Q24:Q26,"〇")</f>
        <v>2</v>
      </c>
      <c r="L24" s="718"/>
      <c r="M24" s="718"/>
      <c r="N24" s="719"/>
      <c r="O24" s="432">
        <v>8</v>
      </c>
      <c r="P24" s="726"/>
      <c r="Q24" s="28" t="str">
        <f t="shared" si="0"/>
        <v>  </v>
      </c>
      <c r="R24" s="41" t="s">
        <v>25</v>
      </c>
      <c r="S24" s="30" t="str">
        <f t="shared" si="1"/>
        <v>〇</v>
      </c>
      <c r="T24" s="432">
        <v>15</v>
      </c>
      <c r="U24" s="433"/>
      <c r="V24" s="42"/>
      <c r="W24" s="717">
        <f>COUNTIF(S24:S26,"〇")</f>
        <v>1</v>
      </c>
      <c r="X24" s="718"/>
      <c r="Y24" s="719"/>
      <c r="Z24" s="710" t="str">
        <f>P6</f>
        <v>ノーティーナノ</v>
      </c>
      <c r="AA24" s="710"/>
      <c r="AB24" s="710"/>
      <c r="AC24" s="710"/>
      <c r="AD24" s="710"/>
      <c r="AE24" s="710"/>
      <c r="AF24" s="710"/>
      <c r="AG24" s="711" t="str">
        <f>C7</f>
        <v>雅やか</v>
      </c>
      <c r="AH24" s="624"/>
      <c r="AI24" s="624"/>
      <c r="AJ24" s="624"/>
      <c r="AK24" s="624"/>
      <c r="AL24" s="414" t="str">
        <f>C6</f>
        <v>MikaN B</v>
      </c>
      <c r="AM24" s="414"/>
      <c r="AN24" s="32"/>
      <c r="AO24" s="319"/>
      <c r="AP24" s="32"/>
      <c r="AQ24" s="32"/>
      <c r="AR24" s="32"/>
      <c r="AS24" s="32"/>
      <c r="BD24" s="27"/>
      <c r="BE24" s="610"/>
      <c r="BF24" s="610"/>
      <c r="BG24" s="610"/>
      <c r="BH24" s="610"/>
      <c r="BI24" s="610"/>
      <c r="BJ24" s="610"/>
      <c r="BK24" s="610"/>
      <c r="BL24" s="27"/>
    </row>
    <row r="25" spans="1:64" ht="12" customHeight="1">
      <c r="A25" s="727"/>
      <c r="B25" s="727"/>
      <c r="C25" s="732"/>
      <c r="D25" s="733"/>
      <c r="E25" s="733"/>
      <c r="F25" s="733"/>
      <c r="G25" s="733"/>
      <c r="H25" s="733"/>
      <c r="I25" s="733"/>
      <c r="J25" s="734"/>
      <c r="K25" s="720"/>
      <c r="L25" s="721"/>
      <c r="M25" s="721"/>
      <c r="N25" s="722"/>
      <c r="O25" s="428">
        <v>15</v>
      </c>
      <c r="P25" s="715"/>
      <c r="Q25" s="33" t="str">
        <f t="shared" si="0"/>
        <v>〇</v>
      </c>
      <c r="R25" s="34" t="s">
        <v>26</v>
      </c>
      <c r="S25" s="35" t="str">
        <f t="shared" si="1"/>
        <v>  </v>
      </c>
      <c r="T25" s="428">
        <v>10</v>
      </c>
      <c r="U25" s="429"/>
      <c r="V25" s="36"/>
      <c r="W25" s="720"/>
      <c r="X25" s="721"/>
      <c r="Y25" s="722"/>
      <c r="Z25" s="710"/>
      <c r="AA25" s="710"/>
      <c r="AB25" s="710"/>
      <c r="AC25" s="710"/>
      <c r="AD25" s="710"/>
      <c r="AE25" s="710"/>
      <c r="AF25" s="710"/>
      <c r="AG25" s="708"/>
      <c r="AH25" s="627"/>
      <c r="AI25" s="627"/>
      <c r="AJ25" s="627"/>
      <c r="AK25" s="627"/>
      <c r="AL25" s="414"/>
      <c r="AM25" s="414"/>
      <c r="AN25" s="32"/>
      <c r="AO25" s="319"/>
      <c r="AP25" s="32"/>
      <c r="AQ25" s="32"/>
      <c r="AR25" s="32"/>
      <c r="AS25" s="32"/>
      <c r="BD25" s="27"/>
      <c r="BE25" s="16"/>
      <c r="BF25" s="16"/>
      <c r="BG25" s="16"/>
      <c r="BH25" s="16"/>
      <c r="BI25" s="16"/>
      <c r="BJ25" s="16"/>
      <c r="BK25" s="16"/>
      <c r="BL25" s="27"/>
    </row>
    <row r="26" spans="1:64" ht="12" customHeight="1">
      <c r="A26" s="727"/>
      <c r="B26" s="727"/>
      <c r="C26" s="735"/>
      <c r="D26" s="736"/>
      <c r="E26" s="736"/>
      <c r="F26" s="736"/>
      <c r="G26" s="736"/>
      <c r="H26" s="736"/>
      <c r="I26" s="736"/>
      <c r="J26" s="737"/>
      <c r="K26" s="723"/>
      <c r="L26" s="724"/>
      <c r="M26" s="724"/>
      <c r="N26" s="725"/>
      <c r="O26" s="434">
        <v>15</v>
      </c>
      <c r="P26" s="435"/>
      <c r="Q26" s="37" t="str">
        <f t="shared" si="0"/>
        <v>〇</v>
      </c>
      <c r="R26" s="44" t="s">
        <v>27</v>
      </c>
      <c r="S26" s="39" t="str">
        <f t="shared" si="1"/>
        <v>  </v>
      </c>
      <c r="T26" s="434">
        <v>12</v>
      </c>
      <c r="U26" s="436"/>
      <c r="V26" s="45"/>
      <c r="W26" s="723"/>
      <c r="X26" s="724"/>
      <c r="Y26" s="725"/>
      <c r="Z26" s="710"/>
      <c r="AA26" s="710"/>
      <c r="AB26" s="710"/>
      <c r="AC26" s="710"/>
      <c r="AD26" s="710"/>
      <c r="AE26" s="710"/>
      <c r="AF26" s="710"/>
      <c r="AG26" s="712"/>
      <c r="AH26" s="713"/>
      <c r="AI26" s="713"/>
      <c r="AJ26" s="713"/>
      <c r="AK26" s="713"/>
      <c r="AL26" s="414"/>
      <c r="AM26" s="414"/>
      <c r="AN26" s="32"/>
      <c r="AO26" s="319"/>
      <c r="AP26" s="32"/>
      <c r="AQ26" s="32"/>
      <c r="AR26" s="32"/>
      <c r="AS26" s="32"/>
      <c r="BD26" s="27"/>
      <c r="BE26" s="16"/>
      <c r="BF26" s="16"/>
      <c r="BG26" s="16"/>
      <c r="BH26" s="16"/>
      <c r="BI26" s="16"/>
      <c r="BJ26" s="16"/>
      <c r="BK26" s="16"/>
      <c r="BL26" s="27"/>
    </row>
    <row r="27" spans="1:64" ht="12" customHeight="1">
      <c r="A27" s="727">
        <v>6</v>
      </c>
      <c r="B27" s="727"/>
      <c r="C27" s="728" t="str">
        <f>C5</f>
        <v>グッピー・レッド</v>
      </c>
      <c r="D27" s="728"/>
      <c r="E27" s="728"/>
      <c r="F27" s="728"/>
      <c r="G27" s="728"/>
      <c r="H27" s="728"/>
      <c r="I27" s="728"/>
      <c r="J27" s="728"/>
      <c r="K27" s="717">
        <f>COUNTIF(Q27:Q29,"〇")</f>
        <v>0</v>
      </c>
      <c r="L27" s="718"/>
      <c r="M27" s="718"/>
      <c r="N27" s="719"/>
      <c r="O27" s="432">
        <v>5</v>
      </c>
      <c r="P27" s="726"/>
      <c r="Q27" s="28" t="str">
        <f t="shared" si="0"/>
        <v>  </v>
      </c>
      <c r="R27" s="41" t="s">
        <v>25</v>
      </c>
      <c r="S27" s="30" t="str">
        <f t="shared" si="1"/>
        <v>〇</v>
      </c>
      <c r="T27" s="432">
        <v>15</v>
      </c>
      <c r="U27" s="433"/>
      <c r="V27" s="42"/>
      <c r="W27" s="717">
        <f>COUNTIF(S27:S29,"〇")</f>
        <v>2</v>
      </c>
      <c r="X27" s="718"/>
      <c r="Y27" s="719"/>
      <c r="Z27" s="710" t="str">
        <f>C7</f>
        <v>雅やか</v>
      </c>
      <c r="AA27" s="710"/>
      <c r="AB27" s="710"/>
      <c r="AC27" s="710"/>
      <c r="AD27" s="710"/>
      <c r="AE27" s="710"/>
      <c r="AF27" s="710"/>
      <c r="AG27" s="711" t="str">
        <f>P5</f>
        <v>DRY</v>
      </c>
      <c r="AH27" s="624"/>
      <c r="AI27" s="624"/>
      <c r="AJ27" s="624"/>
      <c r="AK27" s="624"/>
      <c r="AL27" s="714" t="str">
        <f>P6</f>
        <v>ノーティーナノ</v>
      </c>
      <c r="AM27" s="714"/>
      <c r="AN27" s="32"/>
      <c r="AO27" s="319"/>
      <c r="AP27" s="32"/>
      <c r="AQ27" s="32"/>
      <c r="AR27" s="32"/>
      <c r="AS27" s="32"/>
      <c r="BD27" s="16"/>
      <c r="BJ27" s="16"/>
      <c r="BK27" s="16"/>
      <c r="BL27" s="16"/>
    </row>
    <row r="28" spans="1:64" ht="12" customHeight="1">
      <c r="A28" s="727"/>
      <c r="B28" s="727"/>
      <c r="C28" s="728"/>
      <c r="D28" s="728"/>
      <c r="E28" s="728"/>
      <c r="F28" s="728"/>
      <c r="G28" s="728"/>
      <c r="H28" s="728"/>
      <c r="I28" s="728"/>
      <c r="J28" s="728"/>
      <c r="K28" s="720"/>
      <c r="L28" s="721"/>
      <c r="M28" s="721"/>
      <c r="N28" s="722"/>
      <c r="O28" s="428">
        <v>11</v>
      </c>
      <c r="P28" s="715"/>
      <c r="Q28" s="33" t="str">
        <f t="shared" si="0"/>
        <v>  </v>
      </c>
      <c r="R28" s="34" t="s">
        <v>26</v>
      </c>
      <c r="S28" s="35" t="str">
        <f t="shared" si="1"/>
        <v>〇</v>
      </c>
      <c r="T28" s="428">
        <v>15</v>
      </c>
      <c r="U28" s="429"/>
      <c r="V28" s="36"/>
      <c r="W28" s="720"/>
      <c r="X28" s="721"/>
      <c r="Y28" s="722"/>
      <c r="Z28" s="710"/>
      <c r="AA28" s="710"/>
      <c r="AB28" s="710"/>
      <c r="AC28" s="710"/>
      <c r="AD28" s="710"/>
      <c r="AE28" s="710"/>
      <c r="AF28" s="710"/>
      <c r="AG28" s="708"/>
      <c r="AH28" s="627"/>
      <c r="AI28" s="627"/>
      <c r="AJ28" s="627"/>
      <c r="AK28" s="627"/>
      <c r="AL28" s="714"/>
      <c r="AM28" s="714"/>
      <c r="AN28" s="32"/>
      <c r="AO28" s="319"/>
      <c r="AP28" s="32"/>
      <c r="AQ28" s="32"/>
      <c r="AR28" s="32"/>
      <c r="AS28" s="32"/>
      <c r="BD28" s="16"/>
      <c r="BJ28" s="16"/>
      <c r="BK28" s="16"/>
      <c r="BL28" s="16"/>
    </row>
    <row r="29" spans="1:64" ht="12" customHeight="1">
      <c r="A29" s="727"/>
      <c r="B29" s="727"/>
      <c r="C29" s="728"/>
      <c r="D29" s="728"/>
      <c r="E29" s="728"/>
      <c r="F29" s="728"/>
      <c r="G29" s="728"/>
      <c r="H29" s="728"/>
      <c r="I29" s="728"/>
      <c r="J29" s="728"/>
      <c r="K29" s="723"/>
      <c r="L29" s="724"/>
      <c r="M29" s="724"/>
      <c r="N29" s="725"/>
      <c r="O29" s="434"/>
      <c r="P29" s="435"/>
      <c r="Q29" s="37" t="str">
        <f t="shared" si="0"/>
        <v>  </v>
      </c>
      <c r="R29" s="44" t="s">
        <v>27</v>
      </c>
      <c r="S29" s="39" t="str">
        <f t="shared" si="1"/>
        <v>  </v>
      </c>
      <c r="T29" s="434"/>
      <c r="U29" s="436"/>
      <c r="V29" s="45"/>
      <c r="W29" s="723"/>
      <c r="X29" s="724"/>
      <c r="Y29" s="725"/>
      <c r="Z29" s="710"/>
      <c r="AA29" s="710"/>
      <c r="AB29" s="710"/>
      <c r="AC29" s="710"/>
      <c r="AD29" s="710"/>
      <c r="AE29" s="710"/>
      <c r="AF29" s="710"/>
      <c r="AG29" s="712"/>
      <c r="AH29" s="713"/>
      <c r="AI29" s="713"/>
      <c r="AJ29" s="713"/>
      <c r="AK29" s="713"/>
      <c r="AL29" s="714"/>
      <c r="AM29" s="714"/>
      <c r="AN29" s="32"/>
      <c r="AO29" s="319"/>
      <c r="AP29" s="32"/>
      <c r="AQ29" s="32"/>
      <c r="AR29" s="32"/>
      <c r="AS29" s="32"/>
      <c r="BD29" s="16"/>
      <c r="BJ29" s="16"/>
      <c r="BK29" s="16"/>
      <c r="BL29" s="16"/>
    </row>
    <row r="30" spans="1:64" ht="21" customHeight="1" hidden="1">
      <c r="A30" s="313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14"/>
      <c r="AM30" s="315"/>
      <c r="AN30" s="32"/>
      <c r="AO30" s="319"/>
      <c r="AP30" s="32"/>
      <c r="AQ30" s="32"/>
      <c r="AR30" s="32"/>
      <c r="AS30" s="32"/>
      <c r="BD30" s="16"/>
      <c r="BJ30" s="48"/>
      <c r="BK30" s="48"/>
      <c r="BL30" s="48"/>
    </row>
    <row r="31" spans="1:61" ht="12" customHeight="1">
      <c r="A31" s="727">
        <v>7</v>
      </c>
      <c r="B31" s="727"/>
      <c r="C31" s="714" t="str">
        <f>C6</f>
        <v>MikaN B</v>
      </c>
      <c r="D31" s="714"/>
      <c r="E31" s="714"/>
      <c r="F31" s="714"/>
      <c r="G31" s="714"/>
      <c r="H31" s="714"/>
      <c r="I31" s="714"/>
      <c r="J31" s="714"/>
      <c r="K31" s="717">
        <f>COUNTIF(Q31:Q33,"〇")</f>
        <v>0</v>
      </c>
      <c r="L31" s="718"/>
      <c r="M31" s="718"/>
      <c r="N31" s="719"/>
      <c r="O31" s="432">
        <v>12</v>
      </c>
      <c r="P31" s="726"/>
      <c r="Q31" s="28" t="str">
        <f aca="true" t="shared" si="2" ref="Q31:Q42">IF(O31&gt;T31,"〇","  ")</f>
        <v>  </v>
      </c>
      <c r="R31" s="41" t="s">
        <v>25</v>
      </c>
      <c r="S31" s="30" t="str">
        <f aca="true" t="shared" si="3" ref="S31:S42">IF(T31&gt;O31,"〇","  ")</f>
        <v>〇</v>
      </c>
      <c r="T31" s="432">
        <v>15</v>
      </c>
      <c r="U31" s="433"/>
      <c r="V31" s="46"/>
      <c r="W31" s="717">
        <f>COUNTIF(S31:S33,"〇")</f>
        <v>2</v>
      </c>
      <c r="X31" s="718"/>
      <c r="Y31" s="719"/>
      <c r="Z31" s="710" t="str">
        <f>P5</f>
        <v>DRY</v>
      </c>
      <c r="AA31" s="710"/>
      <c r="AB31" s="710"/>
      <c r="AC31" s="710"/>
      <c r="AD31" s="710"/>
      <c r="AE31" s="710"/>
      <c r="AF31" s="710"/>
      <c r="AG31" s="711" t="str">
        <f>P6</f>
        <v>ノーティーナノ</v>
      </c>
      <c r="AH31" s="624"/>
      <c r="AI31" s="624"/>
      <c r="AJ31" s="624"/>
      <c r="AK31" s="624"/>
      <c r="AL31" s="714" t="str">
        <f>C7</f>
        <v>雅やか</v>
      </c>
      <c r="AM31" s="714"/>
      <c r="AN31" s="32"/>
      <c r="AO31" s="319"/>
      <c r="AP31" s="32"/>
      <c r="AQ31" s="32"/>
      <c r="AR31" s="32"/>
      <c r="AS31" s="32"/>
      <c r="BD31" s="16"/>
      <c r="BG31" s="32"/>
      <c r="BH31" s="32"/>
      <c r="BI31" s="49"/>
    </row>
    <row r="32" spans="1:61" ht="12" customHeight="1">
      <c r="A32" s="727"/>
      <c r="B32" s="727"/>
      <c r="C32" s="714"/>
      <c r="D32" s="714"/>
      <c r="E32" s="714"/>
      <c r="F32" s="714"/>
      <c r="G32" s="714"/>
      <c r="H32" s="714"/>
      <c r="I32" s="714"/>
      <c r="J32" s="714"/>
      <c r="K32" s="720"/>
      <c r="L32" s="721"/>
      <c r="M32" s="721"/>
      <c r="N32" s="722"/>
      <c r="O32" s="428">
        <v>11</v>
      </c>
      <c r="P32" s="715"/>
      <c r="Q32" s="33" t="str">
        <f t="shared" si="2"/>
        <v>  </v>
      </c>
      <c r="R32" s="34" t="s">
        <v>26</v>
      </c>
      <c r="S32" s="35" t="str">
        <f t="shared" si="3"/>
        <v>〇</v>
      </c>
      <c r="T32" s="428">
        <v>15</v>
      </c>
      <c r="U32" s="429"/>
      <c r="V32" s="47"/>
      <c r="W32" s="720"/>
      <c r="X32" s="721"/>
      <c r="Y32" s="722"/>
      <c r="Z32" s="710"/>
      <c r="AA32" s="710"/>
      <c r="AB32" s="710"/>
      <c r="AC32" s="710"/>
      <c r="AD32" s="710"/>
      <c r="AE32" s="710"/>
      <c r="AF32" s="710"/>
      <c r="AG32" s="708"/>
      <c r="AH32" s="627"/>
      <c r="AI32" s="627"/>
      <c r="AJ32" s="627"/>
      <c r="AK32" s="627"/>
      <c r="AL32" s="714"/>
      <c r="AM32" s="714"/>
      <c r="AN32" s="32"/>
      <c r="AO32" s="319"/>
      <c r="AP32" s="32"/>
      <c r="AQ32" s="32"/>
      <c r="AR32" s="32"/>
      <c r="AS32" s="32"/>
      <c r="BD32" s="16"/>
      <c r="BG32" s="32"/>
      <c r="BH32" s="32"/>
      <c r="BI32" s="49"/>
    </row>
    <row r="33" spans="1:61" ht="12" customHeight="1">
      <c r="A33" s="727"/>
      <c r="B33" s="727"/>
      <c r="C33" s="714"/>
      <c r="D33" s="714"/>
      <c r="E33" s="714"/>
      <c r="F33" s="714"/>
      <c r="G33" s="714"/>
      <c r="H33" s="714"/>
      <c r="I33" s="714"/>
      <c r="J33" s="714"/>
      <c r="K33" s="723"/>
      <c r="L33" s="724"/>
      <c r="M33" s="724"/>
      <c r="N33" s="725"/>
      <c r="O33" s="434"/>
      <c r="P33" s="435"/>
      <c r="Q33" s="37" t="str">
        <f t="shared" si="2"/>
        <v>  </v>
      </c>
      <c r="R33" s="44" t="s">
        <v>27</v>
      </c>
      <c r="S33" s="39" t="str">
        <f t="shared" si="3"/>
        <v>  </v>
      </c>
      <c r="T33" s="434"/>
      <c r="U33" s="436"/>
      <c r="V33" s="43"/>
      <c r="W33" s="723"/>
      <c r="X33" s="724"/>
      <c r="Y33" s="725"/>
      <c r="Z33" s="710"/>
      <c r="AA33" s="710"/>
      <c r="AB33" s="710"/>
      <c r="AC33" s="710"/>
      <c r="AD33" s="710"/>
      <c r="AE33" s="710"/>
      <c r="AF33" s="710"/>
      <c r="AG33" s="712"/>
      <c r="AH33" s="713"/>
      <c r="AI33" s="713"/>
      <c r="AJ33" s="713"/>
      <c r="AK33" s="713"/>
      <c r="AL33" s="714"/>
      <c r="AM33" s="714"/>
      <c r="AN33" s="32"/>
      <c r="AO33" s="319"/>
      <c r="AP33" s="32"/>
      <c r="AQ33" s="32"/>
      <c r="AR33" s="32"/>
      <c r="AS33" s="32"/>
      <c r="BD33" s="16"/>
      <c r="BG33" s="32"/>
      <c r="BH33" s="32"/>
      <c r="BI33" s="49"/>
    </row>
    <row r="34" spans="1:61" ht="12" customHeight="1">
      <c r="A34" s="727">
        <v>8</v>
      </c>
      <c r="B34" s="727"/>
      <c r="C34" s="714" t="str">
        <f>C15</f>
        <v>雅やか</v>
      </c>
      <c r="D34" s="714"/>
      <c r="E34" s="714"/>
      <c r="F34" s="714"/>
      <c r="G34" s="714"/>
      <c r="H34" s="714"/>
      <c r="I34" s="714"/>
      <c r="J34" s="714"/>
      <c r="K34" s="717">
        <f>COUNTIF(Q34:Q36,"〇")</f>
        <v>2</v>
      </c>
      <c r="L34" s="718"/>
      <c r="M34" s="718"/>
      <c r="N34" s="719"/>
      <c r="O34" s="432">
        <v>15</v>
      </c>
      <c r="P34" s="726"/>
      <c r="Q34" s="28" t="str">
        <f t="shared" si="2"/>
        <v>〇</v>
      </c>
      <c r="R34" s="41" t="s">
        <v>25</v>
      </c>
      <c r="S34" s="30" t="str">
        <f t="shared" si="3"/>
        <v>  </v>
      </c>
      <c r="T34" s="432">
        <v>11</v>
      </c>
      <c r="U34" s="433"/>
      <c r="V34" s="46"/>
      <c r="W34" s="717">
        <f>COUNTIF(S34:S36,"〇")</f>
        <v>1</v>
      </c>
      <c r="X34" s="718"/>
      <c r="Y34" s="719"/>
      <c r="Z34" s="710" t="str">
        <f>P6</f>
        <v>ノーティーナノ</v>
      </c>
      <c r="AA34" s="710"/>
      <c r="AB34" s="710"/>
      <c r="AC34" s="710"/>
      <c r="AD34" s="710"/>
      <c r="AE34" s="710"/>
      <c r="AF34" s="710"/>
      <c r="AG34" s="711" t="str">
        <f>P5</f>
        <v>DRY</v>
      </c>
      <c r="AH34" s="624"/>
      <c r="AI34" s="624"/>
      <c r="AJ34" s="624"/>
      <c r="AK34" s="624"/>
      <c r="AL34" s="414" t="str">
        <f>C5</f>
        <v>グッピー・レッド</v>
      </c>
      <c r="AM34" s="414"/>
      <c r="AN34" s="32"/>
      <c r="AO34" s="319"/>
      <c r="AP34" s="32"/>
      <c r="AQ34" s="32"/>
      <c r="AR34" s="32"/>
      <c r="AS34" s="32"/>
      <c r="BD34" s="16"/>
      <c r="BG34" s="32"/>
      <c r="BH34" s="32"/>
      <c r="BI34" s="49"/>
    </row>
    <row r="35" spans="1:61" ht="12" customHeight="1">
      <c r="A35" s="727"/>
      <c r="B35" s="727"/>
      <c r="C35" s="714"/>
      <c r="D35" s="714"/>
      <c r="E35" s="714"/>
      <c r="F35" s="714"/>
      <c r="G35" s="714"/>
      <c r="H35" s="714"/>
      <c r="I35" s="714"/>
      <c r="J35" s="714"/>
      <c r="K35" s="720"/>
      <c r="L35" s="721"/>
      <c r="M35" s="721"/>
      <c r="N35" s="722"/>
      <c r="O35" s="428">
        <v>13</v>
      </c>
      <c r="P35" s="715"/>
      <c r="Q35" s="33" t="str">
        <f t="shared" si="2"/>
        <v>  </v>
      </c>
      <c r="R35" s="34" t="s">
        <v>26</v>
      </c>
      <c r="S35" s="35" t="str">
        <f t="shared" si="3"/>
        <v>〇</v>
      </c>
      <c r="T35" s="428">
        <v>15</v>
      </c>
      <c r="U35" s="429"/>
      <c r="V35" s="47"/>
      <c r="W35" s="720"/>
      <c r="X35" s="721"/>
      <c r="Y35" s="722"/>
      <c r="Z35" s="710"/>
      <c r="AA35" s="710"/>
      <c r="AB35" s="710"/>
      <c r="AC35" s="710"/>
      <c r="AD35" s="710"/>
      <c r="AE35" s="710"/>
      <c r="AF35" s="710"/>
      <c r="AG35" s="708"/>
      <c r="AH35" s="627"/>
      <c r="AI35" s="627"/>
      <c r="AJ35" s="627"/>
      <c r="AK35" s="627"/>
      <c r="AL35" s="414"/>
      <c r="AM35" s="414"/>
      <c r="AN35" s="32"/>
      <c r="AO35" s="319"/>
      <c r="AP35" s="32"/>
      <c r="AQ35" s="32"/>
      <c r="AR35" s="32"/>
      <c r="AS35" s="32"/>
      <c r="BD35" s="16"/>
      <c r="BG35" s="32"/>
      <c r="BH35" s="32"/>
      <c r="BI35" s="49"/>
    </row>
    <row r="36" spans="1:61" ht="12" customHeight="1">
      <c r="A36" s="727"/>
      <c r="B36" s="727"/>
      <c r="C36" s="714"/>
      <c r="D36" s="714"/>
      <c r="E36" s="714"/>
      <c r="F36" s="714"/>
      <c r="G36" s="714"/>
      <c r="H36" s="714"/>
      <c r="I36" s="714"/>
      <c r="J36" s="714"/>
      <c r="K36" s="723"/>
      <c r="L36" s="724"/>
      <c r="M36" s="724"/>
      <c r="N36" s="725"/>
      <c r="O36" s="434">
        <v>15</v>
      </c>
      <c r="P36" s="435"/>
      <c r="Q36" s="37" t="str">
        <f t="shared" si="2"/>
        <v>〇</v>
      </c>
      <c r="R36" s="44" t="s">
        <v>27</v>
      </c>
      <c r="S36" s="39" t="str">
        <f t="shared" si="3"/>
        <v>  </v>
      </c>
      <c r="T36" s="434">
        <v>11</v>
      </c>
      <c r="U36" s="436"/>
      <c r="V36" s="43"/>
      <c r="W36" s="723"/>
      <c r="X36" s="724"/>
      <c r="Y36" s="725"/>
      <c r="Z36" s="710"/>
      <c r="AA36" s="710"/>
      <c r="AB36" s="710"/>
      <c r="AC36" s="710"/>
      <c r="AD36" s="710"/>
      <c r="AE36" s="710"/>
      <c r="AF36" s="710"/>
      <c r="AG36" s="712"/>
      <c r="AH36" s="713"/>
      <c r="AI36" s="713"/>
      <c r="AJ36" s="713"/>
      <c r="AK36" s="713"/>
      <c r="AL36" s="414"/>
      <c r="AM36" s="414"/>
      <c r="AN36" s="32"/>
      <c r="AO36" s="319"/>
      <c r="AP36" s="32"/>
      <c r="AQ36" s="32"/>
      <c r="AR36" s="32"/>
      <c r="AS36" s="32"/>
      <c r="BD36" s="16"/>
      <c r="BG36" s="32"/>
      <c r="BH36" s="32"/>
      <c r="BI36" s="49"/>
    </row>
    <row r="37" spans="1:61" ht="12" customHeight="1">
      <c r="A37" s="727">
        <v>9</v>
      </c>
      <c r="B37" s="727"/>
      <c r="C37" s="714" t="str">
        <f>C5</f>
        <v>グッピー・レッド</v>
      </c>
      <c r="D37" s="714"/>
      <c r="E37" s="714"/>
      <c r="F37" s="714"/>
      <c r="G37" s="714"/>
      <c r="H37" s="714"/>
      <c r="I37" s="714"/>
      <c r="J37" s="714"/>
      <c r="K37" s="717">
        <f>COUNTIF(Q37:Q39,"〇")</f>
        <v>0</v>
      </c>
      <c r="L37" s="718"/>
      <c r="M37" s="718"/>
      <c r="N37" s="719"/>
      <c r="O37" s="432">
        <v>6</v>
      </c>
      <c r="P37" s="726"/>
      <c r="Q37" s="28" t="str">
        <f t="shared" si="2"/>
        <v>  </v>
      </c>
      <c r="R37" s="41" t="s">
        <v>25</v>
      </c>
      <c r="S37" s="30" t="str">
        <f t="shared" si="3"/>
        <v>〇</v>
      </c>
      <c r="T37" s="432">
        <v>15</v>
      </c>
      <c r="U37" s="433"/>
      <c r="V37" s="46"/>
      <c r="W37" s="717">
        <f>COUNTIF(S37:S39,"〇")</f>
        <v>2</v>
      </c>
      <c r="X37" s="718"/>
      <c r="Y37" s="719"/>
      <c r="Z37" s="710" t="str">
        <f>P5</f>
        <v>DRY</v>
      </c>
      <c r="AA37" s="710"/>
      <c r="AB37" s="710"/>
      <c r="AC37" s="710"/>
      <c r="AD37" s="710"/>
      <c r="AE37" s="710"/>
      <c r="AF37" s="710"/>
      <c r="AG37" s="711" t="str">
        <f>C6</f>
        <v>MikaN B</v>
      </c>
      <c r="AH37" s="624"/>
      <c r="AI37" s="624"/>
      <c r="AJ37" s="624"/>
      <c r="AK37" s="624"/>
      <c r="AL37" s="714" t="str">
        <f>P6</f>
        <v>ノーティーナノ</v>
      </c>
      <c r="AM37" s="714"/>
      <c r="AN37" s="32"/>
      <c r="AO37" s="319"/>
      <c r="AP37" s="32"/>
      <c r="AQ37" s="32"/>
      <c r="AR37" s="32"/>
      <c r="AS37" s="32"/>
      <c r="BD37" s="16"/>
      <c r="BG37" s="32"/>
      <c r="BH37" s="32"/>
      <c r="BI37" s="49"/>
    </row>
    <row r="38" spans="1:61" ht="12" customHeight="1">
      <c r="A38" s="727"/>
      <c r="B38" s="727"/>
      <c r="C38" s="714"/>
      <c r="D38" s="714"/>
      <c r="E38" s="714"/>
      <c r="F38" s="714"/>
      <c r="G38" s="714"/>
      <c r="H38" s="714"/>
      <c r="I38" s="714"/>
      <c r="J38" s="714"/>
      <c r="K38" s="720"/>
      <c r="L38" s="721"/>
      <c r="M38" s="721"/>
      <c r="N38" s="722"/>
      <c r="O38" s="428">
        <v>9</v>
      </c>
      <c r="P38" s="715"/>
      <c r="Q38" s="33" t="str">
        <f t="shared" si="2"/>
        <v>  </v>
      </c>
      <c r="R38" s="34" t="s">
        <v>26</v>
      </c>
      <c r="S38" s="35" t="str">
        <f t="shared" si="3"/>
        <v>〇</v>
      </c>
      <c r="T38" s="428">
        <v>15</v>
      </c>
      <c r="U38" s="429"/>
      <c r="V38" s="47"/>
      <c r="W38" s="720"/>
      <c r="X38" s="721"/>
      <c r="Y38" s="722"/>
      <c r="Z38" s="710"/>
      <c r="AA38" s="710"/>
      <c r="AB38" s="710"/>
      <c r="AC38" s="710"/>
      <c r="AD38" s="710"/>
      <c r="AE38" s="710"/>
      <c r="AF38" s="710"/>
      <c r="AG38" s="708"/>
      <c r="AH38" s="627"/>
      <c r="AI38" s="627"/>
      <c r="AJ38" s="627"/>
      <c r="AK38" s="627"/>
      <c r="AL38" s="714"/>
      <c r="AM38" s="714"/>
      <c r="AN38" s="32"/>
      <c r="AO38" s="319"/>
      <c r="AP38" s="32"/>
      <c r="AQ38" s="32"/>
      <c r="AR38" s="32"/>
      <c r="AS38" s="32"/>
      <c r="BD38" s="16"/>
      <c r="BG38" s="32"/>
      <c r="BH38" s="32"/>
      <c r="BI38" s="49"/>
    </row>
    <row r="39" spans="1:61" ht="12" customHeight="1">
      <c r="A39" s="727"/>
      <c r="B39" s="727"/>
      <c r="C39" s="714"/>
      <c r="D39" s="714"/>
      <c r="E39" s="714"/>
      <c r="F39" s="714"/>
      <c r="G39" s="714"/>
      <c r="H39" s="714"/>
      <c r="I39" s="714"/>
      <c r="J39" s="714"/>
      <c r="K39" s="723"/>
      <c r="L39" s="724"/>
      <c r="M39" s="724"/>
      <c r="N39" s="725"/>
      <c r="O39" s="434"/>
      <c r="P39" s="435"/>
      <c r="Q39" s="37" t="str">
        <f t="shared" si="2"/>
        <v>  </v>
      </c>
      <c r="R39" s="44" t="s">
        <v>27</v>
      </c>
      <c r="S39" s="39" t="str">
        <f t="shared" si="3"/>
        <v>  </v>
      </c>
      <c r="T39" s="434"/>
      <c r="U39" s="436"/>
      <c r="V39" s="43"/>
      <c r="W39" s="723"/>
      <c r="X39" s="724"/>
      <c r="Y39" s="725"/>
      <c r="Z39" s="710"/>
      <c r="AA39" s="710"/>
      <c r="AB39" s="710"/>
      <c r="AC39" s="710"/>
      <c r="AD39" s="710"/>
      <c r="AE39" s="710"/>
      <c r="AF39" s="710"/>
      <c r="AG39" s="712"/>
      <c r="AH39" s="713"/>
      <c r="AI39" s="713"/>
      <c r="AJ39" s="713"/>
      <c r="AK39" s="713"/>
      <c r="AL39" s="714"/>
      <c r="AM39" s="714"/>
      <c r="AN39" s="32"/>
      <c r="AO39" s="319"/>
      <c r="AP39" s="32"/>
      <c r="AQ39" s="32"/>
      <c r="AR39" s="32"/>
      <c r="AS39" s="32"/>
      <c r="BD39" s="16"/>
      <c r="BG39" s="32"/>
      <c r="BH39" s="32"/>
      <c r="BI39" s="49"/>
    </row>
    <row r="40" spans="1:61" ht="12" customHeight="1">
      <c r="A40" s="716">
        <v>10</v>
      </c>
      <c r="B40" s="716"/>
      <c r="C40" s="714" t="str">
        <f>C6</f>
        <v>MikaN B</v>
      </c>
      <c r="D40" s="714"/>
      <c r="E40" s="714"/>
      <c r="F40" s="714"/>
      <c r="G40" s="714"/>
      <c r="H40" s="714"/>
      <c r="I40" s="714"/>
      <c r="J40" s="714"/>
      <c r="K40" s="717">
        <f>COUNTIF(Q40:Q42,"〇")</f>
        <v>0</v>
      </c>
      <c r="L40" s="718"/>
      <c r="M40" s="718"/>
      <c r="N40" s="719"/>
      <c r="O40" s="432">
        <v>12</v>
      </c>
      <c r="P40" s="726"/>
      <c r="Q40" s="28" t="str">
        <f t="shared" si="2"/>
        <v>  </v>
      </c>
      <c r="R40" s="41" t="s">
        <v>25</v>
      </c>
      <c r="S40" s="30" t="str">
        <f t="shared" si="3"/>
        <v>〇</v>
      </c>
      <c r="T40" s="432">
        <v>15</v>
      </c>
      <c r="U40" s="433"/>
      <c r="V40" s="46"/>
      <c r="W40" s="717">
        <f>COUNTIF(S40:S42,"〇")</f>
        <v>2</v>
      </c>
      <c r="X40" s="718"/>
      <c r="Y40" s="719"/>
      <c r="Z40" s="710" t="str">
        <f>P6</f>
        <v>ノーティーナノ</v>
      </c>
      <c r="AA40" s="710"/>
      <c r="AB40" s="710"/>
      <c r="AC40" s="710"/>
      <c r="AD40" s="710"/>
      <c r="AE40" s="710"/>
      <c r="AF40" s="710"/>
      <c r="AG40" s="711" t="str">
        <f>C5</f>
        <v>グッピー・レッド</v>
      </c>
      <c r="AH40" s="624"/>
      <c r="AI40" s="624"/>
      <c r="AJ40" s="624"/>
      <c r="AK40" s="624"/>
      <c r="AL40" s="714" t="str">
        <f>P5</f>
        <v>DRY</v>
      </c>
      <c r="AM40" s="714"/>
      <c r="AN40" s="32"/>
      <c r="AO40" s="319"/>
      <c r="AP40" s="32"/>
      <c r="AQ40" s="32"/>
      <c r="AR40" s="32"/>
      <c r="AS40" s="32"/>
      <c r="BD40" s="16"/>
      <c r="BG40" s="32"/>
      <c r="BH40" s="32"/>
      <c r="BI40" s="49"/>
    </row>
    <row r="41" spans="1:61" ht="12" customHeight="1">
      <c r="A41" s="716"/>
      <c r="B41" s="716"/>
      <c r="C41" s="714"/>
      <c r="D41" s="714"/>
      <c r="E41" s="714"/>
      <c r="F41" s="714"/>
      <c r="G41" s="714"/>
      <c r="H41" s="714"/>
      <c r="I41" s="714"/>
      <c r="J41" s="714"/>
      <c r="K41" s="720"/>
      <c r="L41" s="721"/>
      <c r="M41" s="721"/>
      <c r="N41" s="722"/>
      <c r="O41" s="428">
        <v>7</v>
      </c>
      <c r="P41" s="715"/>
      <c r="Q41" s="33" t="str">
        <f t="shared" si="2"/>
        <v>  </v>
      </c>
      <c r="R41" s="34" t="s">
        <v>26</v>
      </c>
      <c r="S41" s="35" t="str">
        <f t="shared" si="3"/>
        <v>〇</v>
      </c>
      <c r="T41" s="428">
        <v>15</v>
      </c>
      <c r="U41" s="429"/>
      <c r="V41" s="47"/>
      <c r="W41" s="720"/>
      <c r="X41" s="721"/>
      <c r="Y41" s="722"/>
      <c r="Z41" s="710"/>
      <c r="AA41" s="710"/>
      <c r="AB41" s="710"/>
      <c r="AC41" s="710"/>
      <c r="AD41" s="710"/>
      <c r="AE41" s="710"/>
      <c r="AF41" s="710"/>
      <c r="AG41" s="708"/>
      <c r="AH41" s="627"/>
      <c r="AI41" s="627"/>
      <c r="AJ41" s="627"/>
      <c r="AK41" s="627"/>
      <c r="AL41" s="714"/>
      <c r="AM41" s="714"/>
      <c r="AN41" s="32"/>
      <c r="AO41" s="319"/>
      <c r="AP41" s="32"/>
      <c r="AQ41" s="32"/>
      <c r="AR41" s="32"/>
      <c r="AS41" s="32"/>
      <c r="BD41" s="16"/>
      <c r="BG41" s="32"/>
      <c r="BH41" s="32"/>
      <c r="BI41" s="49"/>
    </row>
    <row r="42" spans="1:61" ht="12" customHeight="1">
      <c r="A42" s="716"/>
      <c r="B42" s="716"/>
      <c r="C42" s="714"/>
      <c r="D42" s="714"/>
      <c r="E42" s="714"/>
      <c r="F42" s="714"/>
      <c r="G42" s="714"/>
      <c r="H42" s="714"/>
      <c r="I42" s="714"/>
      <c r="J42" s="714"/>
      <c r="K42" s="723"/>
      <c r="L42" s="724"/>
      <c r="M42" s="724"/>
      <c r="N42" s="725"/>
      <c r="O42" s="434"/>
      <c r="P42" s="435"/>
      <c r="Q42" s="37" t="str">
        <f t="shared" si="2"/>
        <v>  </v>
      </c>
      <c r="R42" s="44" t="s">
        <v>27</v>
      </c>
      <c r="S42" s="39" t="str">
        <f t="shared" si="3"/>
        <v>  </v>
      </c>
      <c r="T42" s="434"/>
      <c r="U42" s="436"/>
      <c r="V42" s="43"/>
      <c r="W42" s="723"/>
      <c r="X42" s="724"/>
      <c r="Y42" s="725"/>
      <c r="Z42" s="710"/>
      <c r="AA42" s="710"/>
      <c r="AB42" s="710"/>
      <c r="AC42" s="710"/>
      <c r="AD42" s="710"/>
      <c r="AE42" s="710"/>
      <c r="AF42" s="710"/>
      <c r="AG42" s="712"/>
      <c r="AH42" s="713"/>
      <c r="AI42" s="713"/>
      <c r="AJ42" s="713"/>
      <c r="AK42" s="713"/>
      <c r="AL42" s="714"/>
      <c r="AM42" s="714"/>
      <c r="AN42" s="32"/>
      <c r="AO42" s="319"/>
      <c r="AP42" s="32"/>
      <c r="AQ42" s="32"/>
      <c r="AR42" s="32"/>
      <c r="AS42" s="32"/>
      <c r="BD42" s="16"/>
      <c r="BG42" s="32"/>
      <c r="BH42" s="32"/>
      <c r="BI42" s="49"/>
    </row>
    <row r="43" spans="3:61" ht="15" customHeight="1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50"/>
      <c r="P43" s="50"/>
      <c r="Q43" s="50"/>
      <c r="S43" s="32"/>
      <c r="T43" s="50"/>
      <c r="U43" s="50"/>
      <c r="V43" s="50"/>
      <c r="W43" s="32"/>
      <c r="X43" s="32"/>
      <c r="Y43" s="32"/>
      <c r="AG43" s="32"/>
      <c r="AH43" s="32"/>
      <c r="AI43" s="32"/>
      <c r="AJ43" s="32"/>
      <c r="AK43" s="32"/>
      <c r="AL43" s="32"/>
      <c r="AM43" s="32"/>
      <c r="AN43" s="32"/>
      <c r="AO43" s="319"/>
      <c r="AP43" s="32"/>
      <c r="AQ43" s="32"/>
      <c r="AR43" s="32"/>
      <c r="AS43" s="32"/>
      <c r="BD43" s="16"/>
      <c r="BG43" s="32"/>
      <c r="BH43" s="32"/>
      <c r="BI43" s="49"/>
    </row>
    <row r="44" spans="1:41" s="16" customFormat="1" ht="18" customHeight="1">
      <c r="A44" s="688" t="s">
        <v>28</v>
      </c>
      <c r="B44" s="688"/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  <c r="Q44" s="688"/>
      <c r="R44" s="688"/>
      <c r="S44" s="688"/>
      <c r="T44" s="688"/>
      <c r="U44" s="688"/>
      <c r="V44" s="688"/>
      <c r="W44" s="688"/>
      <c r="X44" s="688"/>
      <c r="Y44" s="688"/>
      <c r="Z44" s="688"/>
      <c r="AA44" s="688"/>
      <c r="AB44" s="688"/>
      <c r="AC44" s="688"/>
      <c r="AD44" s="688"/>
      <c r="AE44" s="688"/>
      <c r="AF44" s="688"/>
      <c r="AG44" s="688"/>
      <c r="AH44" s="688"/>
      <c r="AI44" s="688"/>
      <c r="AJ44" s="688"/>
      <c r="AK44" s="688"/>
      <c r="AL44" s="688"/>
      <c r="AM44" s="688"/>
      <c r="AO44" s="318"/>
    </row>
    <row r="45" spans="34:41" s="16" customFormat="1" ht="6" customHeight="1" thickBot="1">
      <c r="AH45" s="24"/>
      <c r="AO45" s="318"/>
    </row>
    <row r="46" spans="1:41" s="16" customFormat="1" ht="15" customHeight="1">
      <c r="A46" s="676" t="s">
        <v>29</v>
      </c>
      <c r="B46" s="689" t="s">
        <v>30</v>
      </c>
      <c r="C46" s="690"/>
      <c r="D46" s="691"/>
      <c r="E46" s="51"/>
      <c r="F46" s="679" t="str">
        <f>B50</f>
        <v>グッピー・レッド</v>
      </c>
      <c r="G46" s="680"/>
      <c r="H46" s="680"/>
      <c r="I46" s="680"/>
      <c r="J46" s="697"/>
      <c r="K46" s="702" t="str">
        <f>B56</f>
        <v>MikaN B</v>
      </c>
      <c r="L46" s="680"/>
      <c r="M46" s="680"/>
      <c r="N46" s="680"/>
      <c r="O46" s="697"/>
      <c r="P46" s="702" t="str">
        <f>B62</f>
        <v>雅やか</v>
      </c>
      <c r="Q46" s="680"/>
      <c r="R46" s="680"/>
      <c r="S46" s="680"/>
      <c r="T46" s="697"/>
      <c r="U46" s="702" t="str">
        <f>B68</f>
        <v>DRY</v>
      </c>
      <c r="V46" s="680"/>
      <c r="W46" s="680"/>
      <c r="X46" s="680"/>
      <c r="Y46" s="697"/>
      <c r="Z46" s="705" t="str">
        <f>B74</f>
        <v>ノーティーナノ</v>
      </c>
      <c r="AA46" s="706"/>
      <c r="AB46" s="706"/>
      <c r="AC46" s="706"/>
      <c r="AD46" s="707"/>
      <c r="AE46" s="689" t="s">
        <v>31</v>
      </c>
      <c r="AF46" s="690"/>
      <c r="AG46" s="666"/>
      <c r="AH46" s="665" t="s">
        <v>32</v>
      </c>
      <c r="AI46" s="690"/>
      <c r="AJ46" s="666"/>
      <c r="AK46" s="665" t="s">
        <v>33</v>
      </c>
      <c r="AL46" s="666"/>
      <c r="AM46" s="671" t="s">
        <v>34</v>
      </c>
      <c r="AO46" s="318"/>
    </row>
    <row r="47" spans="1:41" s="16" customFormat="1" ht="15" customHeight="1">
      <c r="A47" s="677"/>
      <c r="B47" s="692"/>
      <c r="C47" s="610"/>
      <c r="D47" s="693"/>
      <c r="F47" s="650"/>
      <c r="G47" s="651"/>
      <c r="H47" s="651"/>
      <c r="I47" s="651"/>
      <c r="J47" s="698"/>
      <c r="K47" s="703"/>
      <c r="L47" s="651"/>
      <c r="M47" s="651"/>
      <c r="N47" s="651"/>
      <c r="O47" s="698"/>
      <c r="P47" s="703"/>
      <c r="Q47" s="651"/>
      <c r="R47" s="651"/>
      <c r="S47" s="651"/>
      <c r="T47" s="698"/>
      <c r="U47" s="703"/>
      <c r="V47" s="651"/>
      <c r="W47" s="651"/>
      <c r="X47" s="651"/>
      <c r="Y47" s="698"/>
      <c r="Z47" s="708"/>
      <c r="AA47" s="627"/>
      <c r="AB47" s="627"/>
      <c r="AC47" s="627"/>
      <c r="AD47" s="628"/>
      <c r="AE47" s="692"/>
      <c r="AF47" s="610"/>
      <c r="AG47" s="668"/>
      <c r="AH47" s="667"/>
      <c r="AI47" s="610"/>
      <c r="AJ47" s="668"/>
      <c r="AK47" s="667"/>
      <c r="AL47" s="668"/>
      <c r="AM47" s="672"/>
      <c r="AO47" s="318"/>
    </row>
    <row r="48" spans="1:42" s="16" customFormat="1" ht="15" customHeight="1">
      <c r="A48" s="677"/>
      <c r="B48" s="692"/>
      <c r="C48" s="610"/>
      <c r="D48" s="693"/>
      <c r="F48" s="650"/>
      <c r="G48" s="651"/>
      <c r="H48" s="651"/>
      <c r="I48" s="651"/>
      <c r="J48" s="698"/>
      <c r="K48" s="703"/>
      <c r="L48" s="651"/>
      <c r="M48" s="651"/>
      <c r="N48" s="651"/>
      <c r="O48" s="698"/>
      <c r="P48" s="703"/>
      <c r="Q48" s="651"/>
      <c r="R48" s="651"/>
      <c r="S48" s="651"/>
      <c r="T48" s="698"/>
      <c r="U48" s="703"/>
      <c r="V48" s="651"/>
      <c r="W48" s="651"/>
      <c r="X48" s="651"/>
      <c r="Y48" s="698"/>
      <c r="Z48" s="708"/>
      <c r="AA48" s="627"/>
      <c r="AB48" s="627"/>
      <c r="AC48" s="627"/>
      <c r="AD48" s="628"/>
      <c r="AE48" s="692"/>
      <c r="AF48" s="610"/>
      <c r="AG48" s="668"/>
      <c r="AH48" s="667"/>
      <c r="AI48" s="610"/>
      <c r="AJ48" s="668"/>
      <c r="AK48" s="667"/>
      <c r="AL48" s="668"/>
      <c r="AM48" s="672"/>
      <c r="AO48" s="674" t="s">
        <v>35</v>
      </c>
      <c r="AP48" s="675" t="s">
        <v>36</v>
      </c>
    </row>
    <row r="49" spans="1:42" s="16" customFormat="1" ht="15" customHeight="1" thickBot="1">
      <c r="A49" s="678"/>
      <c r="B49" s="694"/>
      <c r="C49" s="695"/>
      <c r="D49" s="696"/>
      <c r="E49" s="52"/>
      <c r="F49" s="699"/>
      <c r="G49" s="700"/>
      <c r="H49" s="700"/>
      <c r="I49" s="700"/>
      <c r="J49" s="701"/>
      <c r="K49" s="704"/>
      <c r="L49" s="700"/>
      <c r="M49" s="700"/>
      <c r="N49" s="700"/>
      <c r="O49" s="701"/>
      <c r="P49" s="704"/>
      <c r="Q49" s="700"/>
      <c r="R49" s="700"/>
      <c r="S49" s="700"/>
      <c r="T49" s="701"/>
      <c r="U49" s="704"/>
      <c r="V49" s="700"/>
      <c r="W49" s="700"/>
      <c r="X49" s="700"/>
      <c r="Y49" s="701"/>
      <c r="Z49" s="709"/>
      <c r="AA49" s="630"/>
      <c r="AB49" s="630"/>
      <c r="AC49" s="630"/>
      <c r="AD49" s="631"/>
      <c r="AE49" s="694"/>
      <c r="AF49" s="695"/>
      <c r="AG49" s="670"/>
      <c r="AH49" s="669"/>
      <c r="AI49" s="695"/>
      <c r="AJ49" s="670"/>
      <c r="AK49" s="669"/>
      <c r="AL49" s="670"/>
      <c r="AM49" s="673"/>
      <c r="AO49" s="674"/>
      <c r="AP49" s="675"/>
    </row>
    <row r="50" spans="1:52" ht="18" customHeight="1">
      <c r="A50" s="676" t="str">
        <f>J2</f>
        <v>〔種 目　： トリムフリー 〕</v>
      </c>
      <c r="B50" s="679" t="str">
        <f>C5</f>
        <v>グッピー・レッド</v>
      </c>
      <c r="C50" s="680"/>
      <c r="D50" s="681"/>
      <c r="E50" s="682" t="e">
        <f>IF($CB$112="A",CD114,IF($CB$112="B",CG114,CJ114))</f>
        <v>#REF!</v>
      </c>
      <c r="F50" s="683"/>
      <c r="G50" s="684"/>
      <c r="H50" s="684"/>
      <c r="I50" s="684"/>
      <c r="J50" s="685"/>
      <c r="K50" s="53">
        <f>COUNTIF(L53:L55,"○")</f>
        <v>2</v>
      </c>
      <c r="L50" s="53"/>
      <c r="M50" s="53" t="s">
        <v>37</v>
      </c>
      <c r="N50" s="53"/>
      <c r="O50" s="54">
        <f>COUNTIF(N53:N55,"○")</f>
        <v>1</v>
      </c>
      <c r="P50" s="53">
        <f>COUNTIF(Q53:Q55,"○")</f>
        <v>0</v>
      </c>
      <c r="Q50" s="53"/>
      <c r="R50" s="53" t="s">
        <v>38</v>
      </c>
      <c r="S50" s="53"/>
      <c r="T50" s="54">
        <f>COUNTIF(S53:S55,"○")</f>
        <v>2</v>
      </c>
      <c r="U50" s="53">
        <f>COUNTIF(V53:V55,"○")</f>
        <v>0</v>
      </c>
      <c r="V50" s="53"/>
      <c r="W50" s="53" t="s">
        <v>39</v>
      </c>
      <c r="X50" s="53"/>
      <c r="Y50" s="54">
        <f>COUNTIF(X53:X55,"○")</f>
        <v>2</v>
      </c>
      <c r="Z50" s="53">
        <f>COUNTIF(AA53:AA55,"○")</f>
        <v>1</v>
      </c>
      <c r="AA50" s="53"/>
      <c r="AB50" s="53" t="s">
        <v>40</v>
      </c>
      <c r="AC50" s="53"/>
      <c r="AD50" s="54">
        <f>COUNTIF(AC53:AC55,"○")</f>
        <v>2</v>
      </c>
      <c r="AE50" s="452">
        <f>COUNTIF(F51:AD51,"○")</f>
        <v>1</v>
      </c>
      <c r="AF50" s="453" t="s">
        <v>41</v>
      </c>
      <c r="AG50" s="463">
        <f>COUNTIF(J52:AD52,"○")</f>
        <v>3</v>
      </c>
      <c r="AH50" s="466">
        <f>IF(AJ54=0,10,AH54/AJ54)</f>
        <v>0.42857142857142855</v>
      </c>
      <c r="AI50" s="453"/>
      <c r="AJ50" s="463"/>
      <c r="AK50" s="466"/>
      <c r="AL50" s="663">
        <f>SUM(F53:F55,K53:K55,P53:P55,U53:U55,Z53:Z55)/SUM(J53:J55,O53:O55,T53:T55,Y53:Y55,AD53:AD55)</f>
        <v>0.7687074829931972</v>
      </c>
      <c r="AM50" s="664">
        <f>IF(AO$88=AO$87,RANK(AY50,AY$50:AY$79,0),"")</f>
        <v>4</v>
      </c>
      <c r="AO50" s="317">
        <f>SUM(AE50:AG55)</f>
        <v>4</v>
      </c>
      <c r="AP50" s="15">
        <f>AQ50-AR50</f>
        <v>0</v>
      </c>
      <c r="AQ50" s="15">
        <f>SUM(F50:AD50)</f>
        <v>10</v>
      </c>
      <c r="AR50" s="15">
        <f>SUM(AH54:AJ55)</f>
        <v>10</v>
      </c>
      <c r="AT50" s="610">
        <f>RANK(AE50,AE$50:AE$79,1)</f>
        <v>2</v>
      </c>
      <c r="AU50" s="610">
        <f>RANK(AZ50,AZ$50:AZ$79,1)</f>
        <v>2</v>
      </c>
      <c r="AV50" s="610">
        <f>RANK(AL50,AL$50:AL$79,1)</f>
        <v>2</v>
      </c>
      <c r="AW50" s="610">
        <f>AT50*100</f>
        <v>200</v>
      </c>
      <c r="AX50" s="610">
        <f>AU50*10</f>
        <v>20</v>
      </c>
      <c r="AY50" s="610">
        <f>SUM(AV50:AX55)</f>
        <v>222</v>
      </c>
      <c r="AZ50" s="610">
        <f>AH50-AJ50</f>
        <v>0.42857142857142855</v>
      </c>
    </row>
    <row r="51" spans="1:52" ht="13.5" customHeight="1" hidden="1">
      <c r="A51" s="677"/>
      <c r="B51" s="650"/>
      <c r="C51" s="651"/>
      <c r="D51" s="652"/>
      <c r="E51" s="632"/>
      <c r="F51" s="686"/>
      <c r="G51" s="638"/>
      <c r="H51" s="638"/>
      <c r="I51" s="638"/>
      <c r="J51" s="659"/>
      <c r="K51" s="25" t="str">
        <f>IF(K50&gt;O50,"○","　")</f>
        <v>○</v>
      </c>
      <c r="L51" s="25"/>
      <c r="M51" s="25"/>
      <c r="N51" s="25"/>
      <c r="O51" s="55"/>
      <c r="P51" s="25" t="str">
        <f>IF(P50&gt;T50,"○","　")</f>
        <v>　</v>
      </c>
      <c r="Q51" s="25"/>
      <c r="R51" s="25"/>
      <c r="S51" s="25"/>
      <c r="T51" s="55"/>
      <c r="U51" s="25" t="str">
        <f>IF(U50&gt;Y50,"○","　")</f>
        <v>　</v>
      </c>
      <c r="V51" s="25"/>
      <c r="W51" s="25"/>
      <c r="X51" s="25"/>
      <c r="Y51" s="55"/>
      <c r="Z51" s="25" t="str">
        <f>IF(Z50&gt;AD50,"○","　")</f>
        <v>　</v>
      </c>
      <c r="AA51" s="25"/>
      <c r="AB51" s="25"/>
      <c r="AC51" s="25"/>
      <c r="AD51" s="55"/>
      <c r="AE51" s="455"/>
      <c r="AF51" s="456"/>
      <c r="AG51" s="464"/>
      <c r="AH51" s="467"/>
      <c r="AI51" s="456"/>
      <c r="AJ51" s="464"/>
      <c r="AK51" s="467"/>
      <c r="AL51" s="618"/>
      <c r="AM51" s="621"/>
      <c r="AT51" s="610"/>
      <c r="AU51" s="610"/>
      <c r="AV51" s="610"/>
      <c r="AW51" s="610"/>
      <c r="AX51" s="610"/>
      <c r="AY51" s="610"/>
      <c r="AZ51" s="610"/>
    </row>
    <row r="52" spans="1:52" ht="13.5" customHeight="1" hidden="1">
      <c r="A52" s="677"/>
      <c r="B52" s="650"/>
      <c r="C52" s="651"/>
      <c r="D52" s="652"/>
      <c r="E52" s="632"/>
      <c r="F52" s="686"/>
      <c r="G52" s="638"/>
      <c r="H52" s="638"/>
      <c r="I52" s="638"/>
      <c r="J52" s="659"/>
      <c r="K52" s="25"/>
      <c r="L52" s="25"/>
      <c r="M52" s="25"/>
      <c r="N52" s="25"/>
      <c r="O52" s="55" t="str">
        <f>IF(O50&gt;K50,"○","　")</f>
        <v>　</v>
      </c>
      <c r="P52" s="25"/>
      <c r="Q52" s="25"/>
      <c r="R52" s="25"/>
      <c r="S52" s="25"/>
      <c r="T52" s="55" t="str">
        <f>IF(T50&gt;P50,"○","　")</f>
        <v>○</v>
      </c>
      <c r="U52" s="25"/>
      <c r="V52" s="25"/>
      <c r="W52" s="25"/>
      <c r="X52" s="25"/>
      <c r="Y52" s="55" t="str">
        <f>IF(Y50&gt;U50,"○","　")</f>
        <v>○</v>
      </c>
      <c r="Z52" s="25"/>
      <c r="AA52" s="25"/>
      <c r="AB52" s="25"/>
      <c r="AC52" s="25"/>
      <c r="AD52" s="55" t="str">
        <f>IF(AD50&gt;Z50,"○","　")</f>
        <v>○</v>
      </c>
      <c r="AE52" s="455"/>
      <c r="AF52" s="456"/>
      <c r="AG52" s="464"/>
      <c r="AH52" s="467"/>
      <c r="AI52" s="456"/>
      <c r="AJ52" s="464"/>
      <c r="AK52" s="467"/>
      <c r="AL52" s="618"/>
      <c r="AM52" s="621"/>
      <c r="AT52" s="610"/>
      <c r="AU52" s="610"/>
      <c r="AV52" s="610"/>
      <c r="AW52" s="610"/>
      <c r="AX52" s="610"/>
      <c r="AY52" s="610"/>
      <c r="AZ52" s="610"/>
    </row>
    <row r="53" spans="1:52" ht="18" customHeight="1">
      <c r="A53" s="677"/>
      <c r="B53" s="650"/>
      <c r="C53" s="651"/>
      <c r="D53" s="652"/>
      <c r="E53" s="632"/>
      <c r="F53" s="686"/>
      <c r="G53" s="638"/>
      <c r="H53" s="638"/>
      <c r="I53" s="638"/>
      <c r="J53" s="659"/>
      <c r="K53" s="25">
        <f>O12</f>
        <v>17</v>
      </c>
      <c r="L53" s="25" t="str">
        <f>IF(K53&gt;O53,"○","　")</f>
        <v>○</v>
      </c>
      <c r="M53" s="25" t="s">
        <v>41</v>
      </c>
      <c r="N53" s="25" t="str">
        <f>IF(O53&gt;K53,"○","　")</f>
        <v>　</v>
      </c>
      <c r="O53" s="55">
        <f>T12</f>
        <v>15</v>
      </c>
      <c r="P53" s="25">
        <f>O27</f>
        <v>5</v>
      </c>
      <c r="Q53" s="25" t="str">
        <f>IF(P53&gt;T53,"○","　")</f>
        <v>　</v>
      </c>
      <c r="R53" s="25" t="s">
        <v>41</v>
      </c>
      <c r="S53" s="25" t="str">
        <f>IF(T53&gt;P53,"○","　")</f>
        <v>○</v>
      </c>
      <c r="T53" s="55">
        <f>T27</f>
        <v>15</v>
      </c>
      <c r="U53" s="25">
        <f>O37</f>
        <v>6</v>
      </c>
      <c r="V53" s="25" t="str">
        <f>IF(U53&gt;Y53,"○","　")</f>
        <v>　</v>
      </c>
      <c r="W53" s="25" t="s">
        <v>41</v>
      </c>
      <c r="X53" s="25" t="str">
        <f>IF(Y53&gt;U53,"○","　")</f>
        <v>○</v>
      </c>
      <c r="Y53" s="55">
        <f>T37</f>
        <v>15</v>
      </c>
      <c r="Z53" s="25">
        <f>O18</f>
        <v>17</v>
      </c>
      <c r="AA53" s="25" t="str">
        <f>IF(Z53&gt;AD53,"○","　")</f>
        <v>○</v>
      </c>
      <c r="AB53" s="25" t="s">
        <v>41</v>
      </c>
      <c r="AC53" s="25" t="str">
        <f>IF(AD53&gt;Z53,"○","　")</f>
        <v>　</v>
      </c>
      <c r="AD53" s="55">
        <f>T18</f>
        <v>16</v>
      </c>
      <c r="AE53" s="455"/>
      <c r="AF53" s="456"/>
      <c r="AG53" s="464"/>
      <c r="AH53" s="467"/>
      <c r="AI53" s="456"/>
      <c r="AJ53" s="464"/>
      <c r="AK53" s="467"/>
      <c r="AL53" s="618"/>
      <c r="AM53" s="621"/>
      <c r="AT53" s="610"/>
      <c r="AU53" s="610"/>
      <c r="AV53" s="610"/>
      <c r="AW53" s="610"/>
      <c r="AX53" s="610"/>
      <c r="AY53" s="610"/>
      <c r="AZ53" s="610"/>
    </row>
    <row r="54" spans="1:52" ht="18" customHeight="1">
      <c r="A54" s="677"/>
      <c r="B54" s="650"/>
      <c r="C54" s="651"/>
      <c r="D54" s="652"/>
      <c r="E54" s="632"/>
      <c r="F54" s="686"/>
      <c r="G54" s="638"/>
      <c r="H54" s="638"/>
      <c r="I54" s="638"/>
      <c r="J54" s="659"/>
      <c r="K54" s="25">
        <f>O13</f>
        <v>13</v>
      </c>
      <c r="L54" s="25" t="str">
        <f>IF(K54&gt;O54,"○","　")</f>
        <v>　</v>
      </c>
      <c r="M54" s="25" t="s">
        <v>42</v>
      </c>
      <c r="N54" s="25" t="str">
        <f>IF(O54&gt;K54,"○","　")</f>
        <v>○</v>
      </c>
      <c r="O54" s="55">
        <f>T13</f>
        <v>15</v>
      </c>
      <c r="P54" s="25">
        <f>O28</f>
        <v>11</v>
      </c>
      <c r="Q54" s="25" t="str">
        <f>IF(P54&gt;T54,"○","　")</f>
        <v>　</v>
      </c>
      <c r="R54" s="25" t="s">
        <v>42</v>
      </c>
      <c r="S54" s="25" t="str">
        <f>IF(T54&gt;P54,"○","　")</f>
        <v>○</v>
      </c>
      <c r="T54" s="55">
        <f>T28</f>
        <v>15</v>
      </c>
      <c r="U54" s="25">
        <f>O38</f>
        <v>9</v>
      </c>
      <c r="V54" s="25" t="str">
        <f>IF(U54&gt;Y54,"○","　")</f>
        <v>　</v>
      </c>
      <c r="W54" s="25" t="s">
        <v>42</v>
      </c>
      <c r="X54" s="25" t="str">
        <f>IF(Y54&gt;U54,"○","　")</f>
        <v>○</v>
      </c>
      <c r="Y54" s="55">
        <f>T38</f>
        <v>15</v>
      </c>
      <c r="Z54" s="25">
        <f>O19</f>
        <v>11</v>
      </c>
      <c r="AA54" s="25" t="str">
        <f>IF(Z54&gt;AD54,"○","　")</f>
        <v>　</v>
      </c>
      <c r="AB54" s="25" t="s">
        <v>42</v>
      </c>
      <c r="AC54" s="25" t="str">
        <f>IF(AD54&gt;Z54,"○","　")</f>
        <v>○</v>
      </c>
      <c r="AD54" s="55">
        <f>T19</f>
        <v>15</v>
      </c>
      <c r="AE54" s="455"/>
      <c r="AF54" s="456"/>
      <c r="AG54" s="464"/>
      <c r="AH54" s="467">
        <f>SUM(F50,K50,P50,U50,Z50)</f>
        <v>3</v>
      </c>
      <c r="AI54" s="456" t="s">
        <v>42</v>
      </c>
      <c r="AJ54" s="464">
        <f>SUM(J50,O50,T50,Y50,AD50)</f>
        <v>7</v>
      </c>
      <c r="AK54" s="467"/>
      <c r="AL54" s="618"/>
      <c r="AM54" s="621"/>
      <c r="AT54" s="610"/>
      <c r="AU54" s="610"/>
      <c r="AV54" s="610"/>
      <c r="AW54" s="610"/>
      <c r="AX54" s="610"/>
      <c r="AY54" s="610"/>
      <c r="AZ54" s="610"/>
    </row>
    <row r="55" spans="1:52" ht="18" customHeight="1">
      <c r="A55" s="677"/>
      <c r="B55" s="653"/>
      <c r="C55" s="654"/>
      <c r="D55" s="655"/>
      <c r="E55" s="657"/>
      <c r="F55" s="687"/>
      <c r="G55" s="661"/>
      <c r="H55" s="661"/>
      <c r="I55" s="661"/>
      <c r="J55" s="662"/>
      <c r="K55" s="25">
        <f>O14</f>
        <v>15</v>
      </c>
      <c r="L55" s="25" t="str">
        <f>IF(K55&gt;O55,"○","　")</f>
        <v>○</v>
      </c>
      <c r="M55" s="25" t="s">
        <v>42</v>
      </c>
      <c r="N55" s="25" t="str">
        <f>IF(O55&gt;K55,"○","　")</f>
        <v>　</v>
      </c>
      <c r="O55" s="55">
        <f>T14</f>
        <v>11</v>
      </c>
      <c r="P55" s="25">
        <f>O29</f>
        <v>0</v>
      </c>
      <c r="Q55" s="25" t="str">
        <f>IF(P55&gt;T55,"○","　")</f>
        <v>　</v>
      </c>
      <c r="R55" s="25" t="s">
        <v>42</v>
      </c>
      <c r="S55" s="25" t="str">
        <f>IF(T55&gt;P55,"○","　")</f>
        <v>　</v>
      </c>
      <c r="T55" s="55">
        <f>T29</f>
        <v>0</v>
      </c>
      <c r="U55" s="25">
        <f>O39</f>
        <v>0</v>
      </c>
      <c r="V55" s="25" t="str">
        <f>IF(U55&gt;Y55,"○","　")</f>
        <v>　</v>
      </c>
      <c r="W55" s="25" t="s">
        <v>42</v>
      </c>
      <c r="X55" s="25" t="str">
        <f>IF(Y55&gt;U55,"○","　")</f>
        <v>　</v>
      </c>
      <c r="Y55" s="55">
        <f>T39</f>
        <v>0</v>
      </c>
      <c r="Z55" s="25">
        <f>O20</f>
        <v>9</v>
      </c>
      <c r="AA55" s="25" t="str">
        <f>IF(Z55&gt;AD55,"○","　")</f>
        <v>　</v>
      </c>
      <c r="AB55" s="25" t="s">
        <v>42</v>
      </c>
      <c r="AC55" s="25" t="str">
        <f>IF(AD55&gt;Z55,"○","　")</f>
        <v>○</v>
      </c>
      <c r="AD55" s="55">
        <f>T20</f>
        <v>15</v>
      </c>
      <c r="AE55" s="458"/>
      <c r="AF55" s="459"/>
      <c r="AG55" s="465"/>
      <c r="AH55" s="468"/>
      <c r="AI55" s="459"/>
      <c r="AJ55" s="465"/>
      <c r="AK55" s="468"/>
      <c r="AL55" s="645"/>
      <c r="AM55" s="646"/>
      <c r="AT55" s="610"/>
      <c r="AU55" s="610"/>
      <c r="AV55" s="610"/>
      <c r="AW55" s="610"/>
      <c r="AX55" s="610"/>
      <c r="AY55" s="610"/>
      <c r="AZ55" s="610"/>
    </row>
    <row r="56" spans="1:52" ht="18" customHeight="1">
      <c r="A56" s="677"/>
      <c r="B56" s="647" t="str">
        <f>C6</f>
        <v>MikaN B</v>
      </c>
      <c r="C56" s="648"/>
      <c r="D56" s="649"/>
      <c r="E56" s="656" t="e">
        <f>IF($CB$112="A",CD115,IF($CB$112="B",CG115,CJ115))</f>
        <v>#REF!</v>
      </c>
      <c r="F56" s="58">
        <f>COUNTIF(G59:G61,"○")</f>
        <v>1</v>
      </c>
      <c r="G56" s="58"/>
      <c r="H56" s="58" t="str">
        <f>M50</f>
        <v>①</v>
      </c>
      <c r="I56" s="58"/>
      <c r="J56" s="59">
        <f>COUNTIF(I59:I61,"○")</f>
        <v>2</v>
      </c>
      <c r="K56" s="634"/>
      <c r="L56" s="635"/>
      <c r="M56" s="635"/>
      <c r="N56" s="635"/>
      <c r="O56" s="658"/>
      <c r="P56" s="58">
        <f>COUNTIF(Q59:Q61,"○")</f>
        <v>0</v>
      </c>
      <c r="Q56" s="58"/>
      <c r="R56" s="58" t="s">
        <v>43</v>
      </c>
      <c r="S56" s="58"/>
      <c r="T56" s="59">
        <f>COUNTIF(S59:S61,"○")</f>
        <v>2</v>
      </c>
      <c r="U56" s="58">
        <f>COUNTIF(V59:V61,"○")</f>
        <v>0</v>
      </c>
      <c r="V56" s="58"/>
      <c r="W56" s="58" t="s">
        <v>44</v>
      </c>
      <c r="X56" s="58"/>
      <c r="Y56" s="59">
        <f>COUNTIF(X59:X61,"○")</f>
        <v>2</v>
      </c>
      <c r="Z56" s="58">
        <f>COUNTIF(AA59:AA61,"○")</f>
        <v>0</v>
      </c>
      <c r="AA56" s="58"/>
      <c r="AB56" s="58" t="s">
        <v>45</v>
      </c>
      <c r="AC56" s="58"/>
      <c r="AD56" s="59">
        <f>COUNTIF(AC59:AC61,"○")</f>
        <v>2</v>
      </c>
      <c r="AE56" s="643">
        <f>COUNTIF(F57:AD57,"○")</f>
        <v>0</v>
      </c>
      <c r="AF56" s="615" t="s">
        <v>42</v>
      </c>
      <c r="AG56" s="616">
        <f>COUNTIF(J58:AD58,"○")</f>
        <v>4</v>
      </c>
      <c r="AH56" s="614">
        <f>IF(AJ60=0,10,AH60/AJ60)</f>
        <v>0.125</v>
      </c>
      <c r="AI56" s="615"/>
      <c r="AJ56" s="616"/>
      <c r="AK56" s="614"/>
      <c r="AL56" s="617">
        <f>SUM(F59:F61,K59:K61,P59:P61,U59:U61,Z59:Z61)/SUM(J59:J61,O59:O61,T59:T61,Y59:Y61,AD59:AD61)</f>
        <v>0.7481481481481481</v>
      </c>
      <c r="AM56" s="620">
        <f>IF(AO$88=AO$87,RANK(AY56,AY$50:AY$79,0),"")</f>
        <v>5</v>
      </c>
      <c r="AO56" s="317">
        <f>SUM(AE56:AG61)</f>
        <v>4</v>
      </c>
      <c r="AP56" s="15">
        <f>AQ56-AR56</f>
        <v>0</v>
      </c>
      <c r="AQ56" s="15">
        <f>SUM(F56:AD56)</f>
        <v>9</v>
      </c>
      <c r="AR56" s="15">
        <f>SUM(AH60:AJ61)</f>
        <v>9</v>
      </c>
      <c r="AT56" s="610">
        <f>RANK(AE56,AE$50:AE$79,1)</f>
        <v>1</v>
      </c>
      <c r="AU56" s="610">
        <f>RANK(AZ56,AZ$50:AZ$79,1)</f>
        <v>1</v>
      </c>
      <c r="AV56" s="610">
        <f>RANK(AL56,AL$50:AL$79,1)</f>
        <v>1</v>
      </c>
      <c r="AW56" s="610">
        <f>AT56*100</f>
        <v>100</v>
      </c>
      <c r="AX56" s="610">
        <f>AU56*10</f>
        <v>10</v>
      </c>
      <c r="AY56" s="610">
        <f>SUM(AV56:AX61)</f>
        <v>111</v>
      </c>
      <c r="AZ56" s="610">
        <f>AH56-AJ56</f>
        <v>0.125</v>
      </c>
    </row>
    <row r="57" spans="1:52" ht="13.5" customHeight="1" hidden="1">
      <c r="A57" s="677"/>
      <c r="B57" s="650"/>
      <c r="C57" s="651"/>
      <c r="D57" s="652"/>
      <c r="E57" s="632"/>
      <c r="F57" s="25" t="str">
        <f>IF(F56&gt;J56,"○","　")</f>
        <v>　</v>
      </c>
      <c r="G57" s="25"/>
      <c r="H57" s="25"/>
      <c r="I57" s="25"/>
      <c r="J57" s="55"/>
      <c r="K57" s="637"/>
      <c r="L57" s="638"/>
      <c r="M57" s="638"/>
      <c r="N57" s="638"/>
      <c r="O57" s="659"/>
      <c r="P57" s="25" t="str">
        <f>IF(P56&gt;T56,"○","　")</f>
        <v>　</v>
      </c>
      <c r="Q57" s="25"/>
      <c r="R57" s="25"/>
      <c r="S57" s="25"/>
      <c r="T57" s="55"/>
      <c r="U57" s="25" t="str">
        <f>IF(U56&gt;Y56,"○","　")</f>
        <v>　</v>
      </c>
      <c r="V57" s="25"/>
      <c r="W57" s="25"/>
      <c r="X57" s="25"/>
      <c r="Y57" s="55"/>
      <c r="Z57" s="25" t="str">
        <f>IF(Z56&gt;AD56,"○","　")</f>
        <v>　</v>
      </c>
      <c r="AA57" s="25"/>
      <c r="AB57" s="25"/>
      <c r="AC57" s="25"/>
      <c r="AD57" s="55"/>
      <c r="AE57" s="455"/>
      <c r="AF57" s="456"/>
      <c r="AG57" s="464"/>
      <c r="AH57" s="467"/>
      <c r="AI57" s="456"/>
      <c r="AJ57" s="464"/>
      <c r="AK57" s="467"/>
      <c r="AL57" s="618"/>
      <c r="AM57" s="621"/>
      <c r="AT57" s="610"/>
      <c r="AU57" s="610"/>
      <c r="AV57" s="610"/>
      <c r="AW57" s="610"/>
      <c r="AX57" s="610"/>
      <c r="AY57" s="610"/>
      <c r="AZ57" s="610"/>
    </row>
    <row r="58" spans="1:52" ht="13.5" customHeight="1" hidden="1">
      <c r="A58" s="677"/>
      <c r="B58" s="650"/>
      <c r="C58" s="651"/>
      <c r="D58" s="652"/>
      <c r="E58" s="632"/>
      <c r="F58" s="25"/>
      <c r="G58" s="25"/>
      <c r="H58" s="25"/>
      <c r="I58" s="25"/>
      <c r="J58" s="55" t="str">
        <f>IF(J56&gt;F56,"○","　")</f>
        <v>○</v>
      </c>
      <c r="K58" s="637"/>
      <c r="L58" s="638"/>
      <c r="M58" s="638"/>
      <c r="N58" s="638"/>
      <c r="O58" s="659"/>
      <c r="P58" s="25"/>
      <c r="Q58" s="25"/>
      <c r="R58" s="25"/>
      <c r="S58" s="25"/>
      <c r="T58" s="55" t="str">
        <f>IF(T56&gt;P56,"○","　")</f>
        <v>○</v>
      </c>
      <c r="U58" s="25"/>
      <c r="V58" s="25"/>
      <c r="W58" s="25"/>
      <c r="X58" s="25"/>
      <c r="Y58" s="55" t="str">
        <f>IF(Y56&gt;U56,"○","　")</f>
        <v>○</v>
      </c>
      <c r="Z58" s="25"/>
      <c r="AA58" s="25"/>
      <c r="AB58" s="25"/>
      <c r="AC58" s="25"/>
      <c r="AD58" s="55" t="str">
        <f>IF(AD56&gt;Z56,"○","　")</f>
        <v>○</v>
      </c>
      <c r="AE58" s="455"/>
      <c r="AF58" s="456"/>
      <c r="AG58" s="464"/>
      <c r="AH58" s="467"/>
      <c r="AI58" s="456"/>
      <c r="AJ58" s="464"/>
      <c r="AK58" s="467"/>
      <c r="AL58" s="618"/>
      <c r="AM58" s="621"/>
      <c r="AT58" s="610"/>
      <c r="AU58" s="610"/>
      <c r="AV58" s="610"/>
      <c r="AW58" s="610"/>
      <c r="AX58" s="610"/>
      <c r="AY58" s="610"/>
      <c r="AZ58" s="610"/>
    </row>
    <row r="59" spans="1:52" ht="18" customHeight="1">
      <c r="A59" s="677"/>
      <c r="B59" s="650"/>
      <c r="C59" s="651"/>
      <c r="D59" s="652"/>
      <c r="E59" s="632"/>
      <c r="F59" s="25">
        <f>O53</f>
        <v>15</v>
      </c>
      <c r="G59" s="25" t="str">
        <f>IF(F59&gt;J59,"○","　")</f>
        <v>　</v>
      </c>
      <c r="H59" s="25" t="s">
        <v>42</v>
      </c>
      <c r="I59" s="25" t="str">
        <f>IF(J59&gt;F59,"○","　")</f>
        <v>○</v>
      </c>
      <c r="J59" s="55">
        <f>K53</f>
        <v>17</v>
      </c>
      <c r="K59" s="637"/>
      <c r="L59" s="638"/>
      <c r="M59" s="638"/>
      <c r="N59" s="638"/>
      <c r="O59" s="659"/>
      <c r="P59" s="25">
        <f>O21</f>
        <v>8</v>
      </c>
      <c r="Q59" s="25" t="str">
        <f>IF(P59&gt;T59,"○","　")</f>
        <v>　</v>
      </c>
      <c r="R59" s="25" t="s">
        <v>41</v>
      </c>
      <c r="S59" s="25" t="str">
        <f>IF(T59&gt;P59,"○","　")</f>
        <v>○</v>
      </c>
      <c r="T59" s="55">
        <f>T21</f>
        <v>15</v>
      </c>
      <c r="U59" s="25">
        <f>O31</f>
        <v>12</v>
      </c>
      <c r="V59" s="25" t="str">
        <f>IF(U59&gt;Y59,"○","　")</f>
        <v>　</v>
      </c>
      <c r="W59" s="25" t="s">
        <v>41</v>
      </c>
      <c r="X59" s="25" t="str">
        <f>IF(Y59&gt;U59,"○","　")</f>
        <v>○</v>
      </c>
      <c r="Y59" s="55">
        <f>T31</f>
        <v>15</v>
      </c>
      <c r="Z59" s="25">
        <f>O40</f>
        <v>12</v>
      </c>
      <c r="AA59" s="25" t="str">
        <f>IF(Z59&gt;AD59,"○","　")</f>
        <v>　</v>
      </c>
      <c r="AB59" s="25" t="s">
        <v>41</v>
      </c>
      <c r="AC59" s="25" t="str">
        <f>IF(AD59&gt;Z59,"○","　")</f>
        <v>○</v>
      </c>
      <c r="AD59" s="55">
        <f>T40</f>
        <v>15</v>
      </c>
      <c r="AE59" s="455"/>
      <c r="AF59" s="456"/>
      <c r="AG59" s="464"/>
      <c r="AH59" s="467"/>
      <c r="AI59" s="456"/>
      <c r="AJ59" s="464"/>
      <c r="AK59" s="467"/>
      <c r="AL59" s="618"/>
      <c r="AM59" s="621"/>
      <c r="AT59" s="610"/>
      <c r="AU59" s="610"/>
      <c r="AV59" s="610"/>
      <c r="AW59" s="610"/>
      <c r="AX59" s="610"/>
      <c r="AY59" s="610"/>
      <c r="AZ59" s="610"/>
    </row>
    <row r="60" spans="1:52" ht="18" customHeight="1">
      <c r="A60" s="677"/>
      <c r="B60" s="650"/>
      <c r="C60" s="651"/>
      <c r="D60" s="652"/>
      <c r="E60" s="632"/>
      <c r="F60" s="25">
        <f>O54</f>
        <v>15</v>
      </c>
      <c r="G60" s="25" t="str">
        <f>IF(F60&gt;J60,"○","　")</f>
        <v>○</v>
      </c>
      <c r="H60" s="25" t="s">
        <v>42</v>
      </c>
      <c r="I60" s="25" t="str">
        <f>IF(J60&gt;F60,"○","　")</f>
        <v>　</v>
      </c>
      <c r="J60" s="55">
        <f>K54</f>
        <v>13</v>
      </c>
      <c r="K60" s="637"/>
      <c r="L60" s="638"/>
      <c r="M60" s="638"/>
      <c r="N60" s="638"/>
      <c r="O60" s="659"/>
      <c r="P60" s="25">
        <f>O22</f>
        <v>10</v>
      </c>
      <c r="Q60" s="25" t="str">
        <f>IF(P60&gt;T60,"○","　")</f>
        <v>　</v>
      </c>
      <c r="R60" s="25" t="s">
        <v>42</v>
      </c>
      <c r="S60" s="25" t="str">
        <f>IF(T60&gt;P60,"○","　")</f>
        <v>○</v>
      </c>
      <c r="T60" s="55">
        <f>T22</f>
        <v>15</v>
      </c>
      <c r="U60" s="25">
        <f>O32</f>
        <v>11</v>
      </c>
      <c r="V60" s="25" t="str">
        <f>IF(U60&gt;Y60,"○","　")</f>
        <v>　</v>
      </c>
      <c r="W60" s="25" t="s">
        <v>42</v>
      </c>
      <c r="X60" s="25" t="str">
        <f>IF(Y60&gt;U60,"○","　")</f>
        <v>○</v>
      </c>
      <c r="Y60" s="55">
        <f>T32</f>
        <v>15</v>
      </c>
      <c r="Z60" s="25">
        <f>O41</f>
        <v>7</v>
      </c>
      <c r="AA60" s="25" t="str">
        <f>IF(Z60&gt;AD60,"○","　")</f>
        <v>　</v>
      </c>
      <c r="AB60" s="25" t="s">
        <v>42</v>
      </c>
      <c r="AC60" s="25" t="str">
        <f>IF(AD60&gt;Z60,"○","　")</f>
        <v>○</v>
      </c>
      <c r="AD60" s="55">
        <f>T41</f>
        <v>15</v>
      </c>
      <c r="AE60" s="455"/>
      <c r="AF60" s="456"/>
      <c r="AG60" s="464"/>
      <c r="AH60" s="467">
        <f>SUM(F56,K56,P56,U56,Z56)</f>
        <v>1</v>
      </c>
      <c r="AI60" s="456" t="s">
        <v>42</v>
      </c>
      <c r="AJ60" s="464">
        <f>SUM(J56,O56,T56,Y56,AD56)</f>
        <v>8</v>
      </c>
      <c r="AK60" s="467"/>
      <c r="AL60" s="618"/>
      <c r="AM60" s="621"/>
      <c r="AT60" s="610"/>
      <c r="AU60" s="610"/>
      <c r="AV60" s="610"/>
      <c r="AW60" s="610"/>
      <c r="AX60" s="610"/>
      <c r="AY60" s="610"/>
      <c r="AZ60" s="610"/>
    </row>
    <row r="61" spans="1:52" ht="18" customHeight="1">
      <c r="A61" s="677"/>
      <c r="B61" s="653"/>
      <c r="C61" s="654"/>
      <c r="D61" s="655"/>
      <c r="E61" s="657"/>
      <c r="F61" s="56">
        <f>O55</f>
        <v>11</v>
      </c>
      <c r="G61" s="56" t="str">
        <f>IF(F61&gt;J61,"○","　")</f>
        <v>　</v>
      </c>
      <c r="H61" s="56" t="s">
        <v>42</v>
      </c>
      <c r="I61" s="56" t="str">
        <f>IF(J61&gt;F61,"○","　")</f>
        <v>○</v>
      </c>
      <c r="J61" s="57">
        <f>K55</f>
        <v>15</v>
      </c>
      <c r="K61" s="660"/>
      <c r="L61" s="661"/>
      <c r="M61" s="661"/>
      <c r="N61" s="661"/>
      <c r="O61" s="662"/>
      <c r="P61" s="25">
        <f>O23</f>
        <v>0</v>
      </c>
      <c r="Q61" s="25" t="str">
        <f>IF(P61&gt;T61,"○","　")</f>
        <v>　</v>
      </c>
      <c r="R61" s="25" t="s">
        <v>42</v>
      </c>
      <c r="S61" s="25" t="str">
        <f>IF(T61&gt;P61,"○","　")</f>
        <v>　</v>
      </c>
      <c r="T61" s="55">
        <f>T23</f>
        <v>0</v>
      </c>
      <c r="U61" s="25">
        <f>O33</f>
        <v>0</v>
      </c>
      <c r="V61" s="25" t="str">
        <f>IF(U61&gt;Y61,"○","　")</f>
        <v>　</v>
      </c>
      <c r="W61" s="25" t="s">
        <v>42</v>
      </c>
      <c r="X61" s="25" t="str">
        <f>IF(Y61&gt;U61,"○","　")</f>
        <v>　</v>
      </c>
      <c r="Y61" s="55">
        <f>T33</f>
        <v>0</v>
      </c>
      <c r="Z61" s="25">
        <f>O42</f>
        <v>0</v>
      </c>
      <c r="AA61" s="25" t="str">
        <f>IF(Z61&gt;AD61,"○","　")</f>
        <v>　</v>
      </c>
      <c r="AB61" s="25" t="s">
        <v>42</v>
      </c>
      <c r="AC61" s="25" t="str">
        <f>IF(AD61&gt;Z61,"○","　")</f>
        <v>　</v>
      </c>
      <c r="AD61" s="55">
        <f>T42</f>
        <v>0</v>
      </c>
      <c r="AE61" s="458"/>
      <c r="AF61" s="459"/>
      <c r="AG61" s="465"/>
      <c r="AH61" s="468"/>
      <c r="AI61" s="459"/>
      <c r="AJ61" s="465"/>
      <c r="AK61" s="468"/>
      <c r="AL61" s="645"/>
      <c r="AM61" s="646"/>
      <c r="AT61" s="610"/>
      <c r="AU61" s="610"/>
      <c r="AV61" s="610"/>
      <c r="AW61" s="610"/>
      <c r="AX61" s="610"/>
      <c r="AY61" s="610"/>
      <c r="AZ61" s="610"/>
    </row>
    <row r="62" spans="1:52" ht="18" customHeight="1">
      <c r="A62" s="677"/>
      <c r="B62" s="647" t="str">
        <f>C7</f>
        <v>雅やか</v>
      </c>
      <c r="C62" s="648"/>
      <c r="D62" s="649"/>
      <c r="E62" s="656" t="e">
        <f>IF($CB$112="A",CD116,IF($CB$112="B",CG116,CJ116))</f>
        <v>#REF!</v>
      </c>
      <c r="F62" s="58">
        <f>COUNTIF(G65:G67,"○")</f>
        <v>2</v>
      </c>
      <c r="G62" s="58"/>
      <c r="H62" s="58" t="str">
        <f>R50</f>
        <v>⑥</v>
      </c>
      <c r="I62" s="58"/>
      <c r="J62" s="59">
        <f>COUNTIF(I65:I67,"○")</f>
        <v>0</v>
      </c>
      <c r="K62" s="58">
        <f>COUNTIF(L65:L67,"○")</f>
        <v>2</v>
      </c>
      <c r="L62" s="58"/>
      <c r="M62" s="58" t="str">
        <f>R56</f>
        <v>④</v>
      </c>
      <c r="N62" s="58"/>
      <c r="O62" s="59">
        <f>COUNTIF(N65:N67,"○")</f>
        <v>0</v>
      </c>
      <c r="P62" s="634"/>
      <c r="Q62" s="635"/>
      <c r="R62" s="635"/>
      <c r="S62" s="635"/>
      <c r="T62" s="658"/>
      <c r="U62" s="58">
        <f>COUNTIF(V65:V67,"○")</f>
        <v>1</v>
      </c>
      <c r="V62" s="58"/>
      <c r="W62" s="58" t="s">
        <v>131</v>
      </c>
      <c r="X62" s="58"/>
      <c r="Y62" s="59">
        <f>COUNTIF(X65:X67,"○")</f>
        <v>2</v>
      </c>
      <c r="Z62" s="58">
        <f>COUNTIF(AA65:AA67,"○")</f>
        <v>2</v>
      </c>
      <c r="AA62" s="58"/>
      <c r="AB62" s="58" t="s">
        <v>132</v>
      </c>
      <c r="AC62" s="58"/>
      <c r="AD62" s="59">
        <f>COUNTIF(AC65:AC67,"○")</f>
        <v>1</v>
      </c>
      <c r="AE62" s="643">
        <f>COUNTIF(F63:AD63,"○")</f>
        <v>3</v>
      </c>
      <c r="AF62" s="615" t="s">
        <v>42</v>
      </c>
      <c r="AG62" s="616">
        <f>COUNTIF(J64:AD64,"○")</f>
        <v>1</v>
      </c>
      <c r="AH62" s="614">
        <f>IF(AJ66=0,10,AH66/AJ66)</f>
        <v>2.3333333333333335</v>
      </c>
      <c r="AI62" s="615"/>
      <c r="AJ62" s="616"/>
      <c r="AK62" s="614"/>
      <c r="AL62" s="617">
        <f>SUM(F65:F67,K65:K67,P65:P67,U65:U67,Z65:Z67)/SUM(J65:J67,O65:O67,T65:T67,Y65:Y67,AD65:AD67)</f>
        <v>1.2321428571428572</v>
      </c>
      <c r="AM62" s="620">
        <f>IF(AO$88=AO$87,RANK(AY62,AY$50:AY$79,0),"")</f>
        <v>2</v>
      </c>
      <c r="AO62" s="317">
        <f>SUM(AE62:AG67)</f>
        <v>4</v>
      </c>
      <c r="AP62" s="15">
        <f>AQ62-AR62</f>
        <v>0</v>
      </c>
      <c r="AQ62" s="15">
        <f>SUM(F62:AD62)</f>
        <v>10</v>
      </c>
      <c r="AR62" s="15">
        <f>SUM(AH66:AJ67)</f>
        <v>10</v>
      </c>
      <c r="AT62" s="610">
        <f>RANK(AE62,AE$50:AE$79,1)</f>
        <v>4</v>
      </c>
      <c r="AU62" s="610">
        <f>RANK(AZ62,AZ$50:AZ$79,1)</f>
        <v>4</v>
      </c>
      <c r="AV62" s="610">
        <f>RANK(AL62,AL$50:AL$79,1)</f>
        <v>4</v>
      </c>
      <c r="AW62" s="610">
        <f>AT62*100</f>
        <v>400</v>
      </c>
      <c r="AX62" s="610">
        <f>AU62*10</f>
        <v>40</v>
      </c>
      <c r="AY62" s="610">
        <f>SUM(AV62:AX67)</f>
        <v>444</v>
      </c>
      <c r="AZ62" s="610">
        <f>AH62-AJ62</f>
        <v>2.3333333333333335</v>
      </c>
    </row>
    <row r="63" spans="1:52" ht="13.5" customHeight="1" hidden="1">
      <c r="A63" s="677"/>
      <c r="B63" s="650"/>
      <c r="C63" s="651"/>
      <c r="D63" s="652"/>
      <c r="E63" s="632"/>
      <c r="F63" s="25" t="str">
        <f>IF(F62&gt;J62,"○","　")</f>
        <v>○</v>
      </c>
      <c r="G63" s="25"/>
      <c r="H63" s="25"/>
      <c r="I63" s="25"/>
      <c r="J63" s="55"/>
      <c r="K63" s="25" t="str">
        <f>IF(K62&gt;O62,"○","　")</f>
        <v>○</v>
      </c>
      <c r="L63" s="25"/>
      <c r="M63" s="25"/>
      <c r="N63" s="25"/>
      <c r="O63" s="55"/>
      <c r="P63" s="637"/>
      <c r="Q63" s="638"/>
      <c r="R63" s="638"/>
      <c r="S63" s="638"/>
      <c r="T63" s="659"/>
      <c r="U63" s="25" t="str">
        <f>IF(U62&gt;Y62,"○","　")</f>
        <v>　</v>
      </c>
      <c r="V63" s="25"/>
      <c r="W63" s="25"/>
      <c r="X63" s="25"/>
      <c r="Y63" s="55"/>
      <c r="Z63" s="25" t="str">
        <f>IF(Z62&gt;AD62,"○","　")</f>
        <v>○</v>
      </c>
      <c r="AA63" s="25"/>
      <c r="AB63" s="25"/>
      <c r="AC63" s="25"/>
      <c r="AD63" s="55"/>
      <c r="AE63" s="455"/>
      <c r="AF63" s="456"/>
      <c r="AG63" s="464"/>
      <c r="AH63" s="467"/>
      <c r="AI63" s="456"/>
      <c r="AJ63" s="464"/>
      <c r="AK63" s="467"/>
      <c r="AL63" s="618"/>
      <c r="AM63" s="621"/>
      <c r="AT63" s="610"/>
      <c r="AU63" s="610"/>
      <c r="AV63" s="610"/>
      <c r="AW63" s="610"/>
      <c r="AX63" s="610"/>
      <c r="AY63" s="610"/>
      <c r="AZ63" s="610"/>
    </row>
    <row r="64" spans="1:52" ht="13.5" customHeight="1" hidden="1">
      <c r="A64" s="677"/>
      <c r="B64" s="650"/>
      <c r="C64" s="651"/>
      <c r="D64" s="652"/>
      <c r="E64" s="632"/>
      <c r="F64" s="25"/>
      <c r="G64" s="25"/>
      <c r="H64" s="25"/>
      <c r="I64" s="25"/>
      <c r="J64" s="55" t="str">
        <f>IF(J62&gt;F62,"○","　")</f>
        <v>　</v>
      </c>
      <c r="K64" s="25"/>
      <c r="L64" s="25"/>
      <c r="M64" s="25"/>
      <c r="N64" s="25"/>
      <c r="O64" s="55" t="str">
        <f>IF(O62&gt;K62,"○","　")</f>
        <v>　</v>
      </c>
      <c r="P64" s="637"/>
      <c r="Q64" s="638"/>
      <c r="R64" s="638"/>
      <c r="S64" s="638"/>
      <c r="T64" s="659"/>
      <c r="U64" s="25"/>
      <c r="V64" s="25"/>
      <c r="W64" s="25"/>
      <c r="X64" s="25"/>
      <c r="Y64" s="55" t="str">
        <f>IF(Y62&gt;U62,"○","　")</f>
        <v>○</v>
      </c>
      <c r="Z64" s="25"/>
      <c r="AA64" s="25"/>
      <c r="AB64" s="25"/>
      <c r="AC64" s="25"/>
      <c r="AD64" s="55" t="str">
        <f>IF(AD62&gt;Z62,"○","　")</f>
        <v>　</v>
      </c>
      <c r="AE64" s="455"/>
      <c r="AF64" s="456"/>
      <c r="AG64" s="464"/>
      <c r="AH64" s="467"/>
      <c r="AI64" s="456"/>
      <c r="AJ64" s="464"/>
      <c r="AK64" s="467"/>
      <c r="AL64" s="618"/>
      <c r="AM64" s="621"/>
      <c r="AT64" s="610"/>
      <c r="AU64" s="610"/>
      <c r="AV64" s="610"/>
      <c r="AW64" s="610"/>
      <c r="AX64" s="610"/>
      <c r="AY64" s="610"/>
      <c r="AZ64" s="610"/>
    </row>
    <row r="65" spans="1:52" ht="18" customHeight="1">
      <c r="A65" s="677"/>
      <c r="B65" s="650"/>
      <c r="C65" s="651"/>
      <c r="D65" s="652"/>
      <c r="E65" s="632"/>
      <c r="F65" s="25">
        <f>T53</f>
        <v>15</v>
      </c>
      <c r="G65" s="25" t="str">
        <f>IF(F65&gt;J65,"○","　")</f>
        <v>○</v>
      </c>
      <c r="H65" s="25" t="s">
        <v>42</v>
      </c>
      <c r="I65" s="25" t="str">
        <f>IF(J65&gt;F65,"○","　")</f>
        <v>　</v>
      </c>
      <c r="J65" s="55">
        <f>P53</f>
        <v>5</v>
      </c>
      <c r="K65" s="25">
        <f>T59</f>
        <v>15</v>
      </c>
      <c r="L65" s="25" t="str">
        <f>IF(K65&gt;O65,"○","　")</f>
        <v>○</v>
      </c>
      <c r="M65" s="25" t="s">
        <v>41</v>
      </c>
      <c r="N65" s="25" t="str">
        <f>IF(O65&gt;K65,"○","　")</f>
        <v>　</v>
      </c>
      <c r="O65" s="55">
        <f>P59</f>
        <v>8</v>
      </c>
      <c r="P65" s="637"/>
      <c r="Q65" s="638"/>
      <c r="R65" s="638"/>
      <c r="S65" s="638"/>
      <c r="T65" s="659"/>
      <c r="U65" s="25">
        <f>O15</f>
        <v>9</v>
      </c>
      <c r="V65" s="25" t="str">
        <f>IF(U65&gt;Y65,"○","　")</f>
        <v>　</v>
      </c>
      <c r="W65" s="25" t="s">
        <v>41</v>
      </c>
      <c r="X65" s="25" t="str">
        <f>IF(Y65&gt;U65,"○","　")</f>
        <v>○</v>
      </c>
      <c r="Y65" s="55">
        <f>T15</f>
        <v>15</v>
      </c>
      <c r="Z65" s="25">
        <f>O34</f>
        <v>15</v>
      </c>
      <c r="AA65" s="25" t="str">
        <f>IF(Z65&gt;AD65,"○","　")</f>
        <v>○</v>
      </c>
      <c r="AB65" s="25" t="s">
        <v>41</v>
      </c>
      <c r="AC65" s="25" t="str">
        <f>IF(AD65&gt;Z65,"○","　")</f>
        <v>　</v>
      </c>
      <c r="AD65" s="55">
        <f>T34</f>
        <v>11</v>
      </c>
      <c r="AE65" s="455"/>
      <c r="AF65" s="456"/>
      <c r="AG65" s="464"/>
      <c r="AH65" s="467"/>
      <c r="AI65" s="456"/>
      <c r="AJ65" s="464"/>
      <c r="AK65" s="467"/>
      <c r="AL65" s="618"/>
      <c r="AM65" s="621"/>
      <c r="AT65" s="610"/>
      <c r="AU65" s="610"/>
      <c r="AV65" s="610"/>
      <c r="AW65" s="610"/>
      <c r="AX65" s="610"/>
      <c r="AY65" s="610"/>
      <c r="AZ65" s="610"/>
    </row>
    <row r="66" spans="1:52" ht="18" customHeight="1">
      <c r="A66" s="677"/>
      <c r="B66" s="650"/>
      <c r="C66" s="651"/>
      <c r="D66" s="652"/>
      <c r="E66" s="632"/>
      <c r="F66" s="25">
        <f>T54</f>
        <v>15</v>
      </c>
      <c r="G66" s="25" t="str">
        <f>IF(F66&gt;J66,"○","　")</f>
        <v>○</v>
      </c>
      <c r="H66" s="25" t="s">
        <v>42</v>
      </c>
      <c r="I66" s="25" t="str">
        <f>IF(J66&gt;F66,"○","　")</f>
        <v>　</v>
      </c>
      <c r="J66" s="55">
        <f>P54</f>
        <v>11</v>
      </c>
      <c r="K66" s="25">
        <f>T60</f>
        <v>15</v>
      </c>
      <c r="L66" s="25" t="str">
        <f>IF(K66&gt;O66,"○","　")</f>
        <v>○</v>
      </c>
      <c r="M66" s="25" t="s">
        <v>42</v>
      </c>
      <c r="N66" s="25" t="str">
        <f>IF(O66&gt;K66,"○","　")</f>
        <v>　</v>
      </c>
      <c r="O66" s="55">
        <f>P60</f>
        <v>10</v>
      </c>
      <c r="P66" s="637"/>
      <c r="Q66" s="638"/>
      <c r="R66" s="638"/>
      <c r="S66" s="638"/>
      <c r="T66" s="659"/>
      <c r="U66" s="25">
        <f>O16</f>
        <v>15</v>
      </c>
      <c r="V66" s="25" t="str">
        <f>IF(U66&gt;Y66,"○","　")</f>
        <v>○</v>
      </c>
      <c r="W66" s="25" t="s">
        <v>42</v>
      </c>
      <c r="X66" s="25" t="str">
        <f>IF(Y66&gt;U66,"○","　")</f>
        <v>　</v>
      </c>
      <c r="Y66" s="55">
        <f>T16</f>
        <v>11</v>
      </c>
      <c r="Z66" s="25">
        <f>O35</f>
        <v>13</v>
      </c>
      <c r="AA66" s="25" t="str">
        <f>IF(Z66&gt;AD66,"○","　")</f>
        <v>　</v>
      </c>
      <c r="AB66" s="25" t="s">
        <v>42</v>
      </c>
      <c r="AC66" s="25" t="str">
        <f>IF(AD66&gt;Z66,"○","　")</f>
        <v>○</v>
      </c>
      <c r="AD66" s="55">
        <f>T35</f>
        <v>15</v>
      </c>
      <c r="AE66" s="455"/>
      <c r="AF66" s="456"/>
      <c r="AG66" s="464"/>
      <c r="AH66" s="467">
        <f>SUM(F62,K62,P62,U62,Z62)</f>
        <v>7</v>
      </c>
      <c r="AI66" s="456" t="s">
        <v>42</v>
      </c>
      <c r="AJ66" s="464">
        <f>SUM(J62,O62,T62,Y62,AD62)</f>
        <v>3</v>
      </c>
      <c r="AK66" s="467"/>
      <c r="AL66" s="618"/>
      <c r="AM66" s="621"/>
      <c r="AT66" s="610"/>
      <c r="AU66" s="610"/>
      <c r="AV66" s="610"/>
      <c r="AW66" s="610"/>
      <c r="AX66" s="610"/>
      <c r="AY66" s="610"/>
      <c r="AZ66" s="610"/>
    </row>
    <row r="67" spans="1:52" ht="18" customHeight="1">
      <c r="A67" s="677"/>
      <c r="B67" s="653"/>
      <c r="C67" s="654"/>
      <c r="D67" s="655"/>
      <c r="E67" s="657"/>
      <c r="F67" s="56">
        <f>T55</f>
        <v>0</v>
      </c>
      <c r="G67" s="56" t="str">
        <f>IF(F67&gt;J67,"○","　")</f>
        <v>　</v>
      </c>
      <c r="H67" s="56" t="s">
        <v>42</v>
      </c>
      <c r="I67" s="56" t="str">
        <f>IF(J67&gt;F67,"○","　")</f>
        <v>　</v>
      </c>
      <c r="J67" s="57">
        <f>P55</f>
        <v>0</v>
      </c>
      <c r="K67" s="56">
        <f>T61</f>
        <v>0</v>
      </c>
      <c r="L67" s="56" t="str">
        <f>IF(K67&gt;O67,"○","　")</f>
        <v>　</v>
      </c>
      <c r="M67" s="56" t="s">
        <v>42</v>
      </c>
      <c r="N67" s="56" t="str">
        <f>IF(O67&gt;K67,"○","　")</f>
        <v>　</v>
      </c>
      <c r="O67" s="57">
        <f>P61</f>
        <v>0</v>
      </c>
      <c r="P67" s="660"/>
      <c r="Q67" s="661"/>
      <c r="R67" s="661"/>
      <c r="S67" s="661"/>
      <c r="T67" s="662"/>
      <c r="U67" s="25">
        <f>O17</f>
        <v>11</v>
      </c>
      <c r="V67" s="25" t="str">
        <f>IF(U67&gt;Y67,"○","　")</f>
        <v>　</v>
      </c>
      <c r="W67" s="25" t="s">
        <v>42</v>
      </c>
      <c r="X67" s="25" t="str">
        <f>IF(Y67&gt;U67,"○","　")</f>
        <v>○</v>
      </c>
      <c r="Y67" s="55">
        <f>T17</f>
        <v>15</v>
      </c>
      <c r="Z67" s="25">
        <f>O36</f>
        <v>15</v>
      </c>
      <c r="AA67" s="25" t="str">
        <f>IF(Z67&gt;AD67,"○","　")</f>
        <v>○</v>
      </c>
      <c r="AB67" s="25" t="s">
        <v>42</v>
      </c>
      <c r="AC67" s="25" t="str">
        <f>IF(AD67&gt;Z67,"○","　")</f>
        <v>　</v>
      </c>
      <c r="AD67" s="55">
        <f>T36</f>
        <v>11</v>
      </c>
      <c r="AE67" s="458"/>
      <c r="AF67" s="459"/>
      <c r="AG67" s="465"/>
      <c r="AH67" s="468"/>
      <c r="AI67" s="459"/>
      <c r="AJ67" s="465"/>
      <c r="AK67" s="468"/>
      <c r="AL67" s="645"/>
      <c r="AM67" s="646"/>
      <c r="AT67" s="610"/>
      <c r="AU67" s="610"/>
      <c r="AV67" s="610"/>
      <c r="AW67" s="610"/>
      <c r="AX67" s="610"/>
      <c r="AY67" s="610"/>
      <c r="AZ67" s="610"/>
    </row>
    <row r="68" spans="1:52" ht="18" customHeight="1">
      <c r="A68" s="677"/>
      <c r="B68" s="647" t="str">
        <f>P5</f>
        <v>DRY</v>
      </c>
      <c r="C68" s="648"/>
      <c r="D68" s="649"/>
      <c r="E68" s="656" t="e">
        <f>IF($CB$112="A",CD117,IF($CB$112="B",CG117,CJ117))</f>
        <v>#REF!</v>
      </c>
      <c r="F68" s="58">
        <f>COUNTIF(G71:G73,"○")</f>
        <v>2</v>
      </c>
      <c r="G68" s="58"/>
      <c r="H68" s="58" t="str">
        <f>W50</f>
        <v>⑨</v>
      </c>
      <c r="I68" s="58"/>
      <c r="J68" s="59">
        <f>COUNTIF(I71:I73,"○")</f>
        <v>0</v>
      </c>
      <c r="K68" s="58">
        <f>COUNTIF(L71:L73,"○")</f>
        <v>2</v>
      </c>
      <c r="L68" s="58"/>
      <c r="M68" s="58" t="str">
        <f>W56</f>
        <v>⑦</v>
      </c>
      <c r="N68" s="58"/>
      <c r="O68" s="59">
        <f>COUNTIF(N71:N73,"○")</f>
        <v>0</v>
      </c>
      <c r="P68" s="58">
        <f>COUNTIF(Q71:Q73,"○")</f>
        <v>2</v>
      </c>
      <c r="Q68" s="58"/>
      <c r="R68" s="58" t="str">
        <f>W62</f>
        <v>②</v>
      </c>
      <c r="S68" s="58"/>
      <c r="T68" s="59">
        <f>COUNTIF(S71:S73,"○")</f>
        <v>1</v>
      </c>
      <c r="U68" s="634"/>
      <c r="V68" s="635"/>
      <c r="W68" s="635"/>
      <c r="X68" s="635"/>
      <c r="Y68" s="658"/>
      <c r="Z68" s="58">
        <f>COUNTIF(AA71:AA73,"○")</f>
        <v>2</v>
      </c>
      <c r="AA68" s="58"/>
      <c r="AB68" s="58" t="s">
        <v>46</v>
      </c>
      <c r="AC68" s="58"/>
      <c r="AD68" s="59">
        <f>COUNTIF(AC71:AC73,"○")</f>
        <v>1</v>
      </c>
      <c r="AE68" s="643">
        <f>COUNTIF(F69:AD69,"○")</f>
        <v>4</v>
      </c>
      <c r="AF68" s="615" t="s">
        <v>42</v>
      </c>
      <c r="AG68" s="616">
        <f>COUNTIF(J70:AD70,"○")</f>
        <v>0</v>
      </c>
      <c r="AH68" s="614">
        <f>IF(AJ72=0,10,AH72/AJ72)</f>
        <v>4</v>
      </c>
      <c r="AI68" s="615"/>
      <c r="AJ68" s="616"/>
      <c r="AK68" s="614"/>
      <c r="AL68" s="617">
        <f>SUM(F71:F73,K71:K73,P71:P73,Z71:Z73)/SUM(J71:J73,O71:O73,T71:T73,AD71:AD73)</f>
        <v>1.2636363636363637</v>
      </c>
      <c r="AM68" s="620">
        <f>IF(AO$88=AO$87,RANK(AY68,AY$50:AY$79,0),"")</f>
        <v>1</v>
      </c>
      <c r="AO68" s="317">
        <f>SUM(AE68:AG73)</f>
        <v>4</v>
      </c>
      <c r="AP68" s="15">
        <f>AQ68-AR68</f>
        <v>0</v>
      </c>
      <c r="AQ68" s="15">
        <f>SUM(F68:AD68)</f>
        <v>10</v>
      </c>
      <c r="AR68" s="15">
        <f>SUM(AH72:AJ73)</f>
        <v>10</v>
      </c>
      <c r="AT68" s="610">
        <f>RANK(AE68,AE$50:AE$79,1)</f>
        <v>5</v>
      </c>
      <c r="AU68" s="610">
        <f>RANK(AZ68,AZ$50:AZ$79,1)</f>
        <v>5</v>
      </c>
      <c r="AV68" s="610">
        <f>RANK(AL68,AL$50:AL$79,1)</f>
        <v>5</v>
      </c>
      <c r="AW68" s="610">
        <f>AT68*100</f>
        <v>500</v>
      </c>
      <c r="AX68" s="610">
        <f>AU68*10</f>
        <v>50</v>
      </c>
      <c r="AY68" s="610">
        <f>SUM(AV68:AX73)</f>
        <v>555</v>
      </c>
      <c r="AZ68" s="610">
        <f>AH68-AJ68</f>
        <v>4</v>
      </c>
    </row>
    <row r="69" spans="1:52" ht="13.5" customHeight="1" hidden="1">
      <c r="A69" s="677"/>
      <c r="B69" s="650"/>
      <c r="C69" s="651"/>
      <c r="D69" s="652"/>
      <c r="E69" s="632"/>
      <c r="F69" s="25" t="str">
        <f>IF(F68&gt;J68,"○","　")</f>
        <v>○</v>
      </c>
      <c r="G69" s="25"/>
      <c r="H69" s="25"/>
      <c r="I69" s="25"/>
      <c r="J69" s="55"/>
      <c r="K69" s="25" t="str">
        <f>IF(K68&gt;O68,"○","　")</f>
        <v>○</v>
      </c>
      <c r="L69" s="25"/>
      <c r="M69" s="25"/>
      <c r="N69" s="25"/>
      <c r="O69" s="55"/>
      <c r="P69" s="25" t="str">
        <f>IF(P68&gt;T68,"○","　")</f>
        <v>○</v>
      </c>
      <c r="Q69" s="25"/>
      <c r="R69" s="25"/>
      <c r="S69" s="25"/>
      <c r="T69" s="55"/>
      <c r="U69" s="637"/>
      <c r="V69" s="638"/>
      <c r="W69" s="638"/>
      <c r="X69" s="638"/>
      <c r="Y69" s="659"/>
      <c r="Z69" s="25" t="str">
        <f>IF(Z68&gt;AD68,"○","　")</f>
        <v>○</v>
      </c>
      <c r="AA69" s="25"/>
      <c r="AB69" s="25"/>
      <c r="AC69" s="25"/>
      <c r="AD69" s="55"/>
      <c r="AE69" s="455"/>
      <c r="AF69" s="456"/>
      <c r="AG69" s="464"/>
      <c r="AH69" s="467"/>
      <c r="AI69" s="456"/>
      <c r="AJ69" s="464"/>
      <c r="AK69" s="467"/>
      <c r="AL69" s="618"/>
      <c r="AM69" s="621"/>
      <c r="AT69" s="610"/>
      <c r="AU69" s="610"/>
      <c r="AV69" s="610"/>
      <c r="AW69" s="610"/>
      <c r="AX69" s="610"/>
      <c r="AY69" s="610"/>
      <c r="AZ69" s="610"/>
    </row>
    <row r="70" spans="1:52" ht="13.5" customHeight="1" hidden="1">
      <c r="A70" s="677"/>
      <c r="B70" s="650"/>
      <c r="C70" s="651"/>
      <c r="D70" s="652"/>
      <c r="E70" s="632"/>
      <c r="F70" s="25"/>
      <c r="G70" s="25"/>
      <c r="H70" s="25"/>
      <c r="I70" s="25"/>
      <c r="J70" s="55" t="str">
        <f>IF(J68&gt;F68,"○","　")</f>
        <v>　</v>
      </c>
      <c r="K70" s="25"/>
      <c r="L70" s="25"/>
      <c r="M70" s="25"/>
      <c r="N70" s="25"/>
      <c r="O70" s="55" t="str">
        <f>IF(O68&gt;K68,"○","　")</f>
        <v>　</v>
      </c>
      <c r="P70" s="25"/>
      <c r="Q70" s="25"/>
      <c r="R70" s="25"/>
      <c r="S70" s="25"/>
      <c r="T70" s="55" t="str">
        <f>IF(T68&gt;P68,"○","　")</f>
        <v>　</v>
      </c>
      <c r="U70" s="637"/>
      <c r="V70" s="638"/>
      <c r="W70" s="638"/>
      <c r="X70" s="638"/>
      <c r="Y70" s="659"/>
      <c r="Z70" s="25"/>
      <c r="AA70" s="25"/>
      <c r="AB70" s="25"/>
      <c r="AC70" s="25"/>
      <c r="AD70" s="55" t="str">
        <f>IF(AD68&gt;Z68,"○","　")</f>
        <v>　</v>
      </c>
      <c r="AE70" s="455"/>
      <c r="AF70" s="456"/>
      <c r="AG70" s="464"/>
      <c r="AH70" s="467"/>
      <c r="AI70" s="456"/>
      <c r="AJ70" s="464"/>
      <c r="AK70" s="467"/>
      <c r="AL70" s="618"/>
      <c r="AM70" s="621"/>
      <c r="AT70" s="610"/>
      <c r="AU70" s="610"/>
      <c r="AV70" s="610"/>
      <c r="AW70" s="610"/>
      <c r="AX70" s="610"/>
      <c r="AY70" s="610"/>
      <c r="AZ70" s="610"/>
    </row>
    <row r="71" spans="1:52" ht="18" customHeight="1">
      <c r="A71" s="677"/>
      <c r="B71" s="650"/>
      <c r="C71" s="651"/>
      <c r="D71" s="652"/>
      <c r="E71" s="632"/>
      <c r="F71" s="25">
        <f>Y53</f>
        <v>15</v>
      </c>
      <c r="G71" s="25" t="str">
        <f>IF(F71&gt;J71,"○","　")</f>
        <v>○</v>
      </c>
      <c r="H71" s="25" t="s">
        <v>42</v>
      </c>
      <c r="I71" s="25" t="str">
        <f>IF(J71&gt;F71,"○","　")</f>
        <v>　</v>
      </c>
      <c r="J71" s="55">
        <f>U53</f>
        <v>6</v>
      </c>
      <c r="K71" s="25">
        <f>Y59</f>
        <v>15</v>
      </c>
      <c r="L71" s="25" t="str">
        <f>IF(K71&gt;O71,"○","　")</f>
        <v>○</v>
      </c>
      <c r="M71" s="25" t="s">
        <v>41</v>
      </c>
      <c r="N71" s="25" t="str">
        <f>IF(O71&gt;K71,"○","　")</f>
        <v>　</v>
      </c>
      <c r="O71" s="55">
        <f>U59</f>
        <v>12</v>
      </c>
      <c r="P71" s="25">
        <f>Y65</f>
        <v>15</v>
      </c>
      <c r="Q71" s="25" t="str">
        <f>IF(P71&gt;T71,"○","　")</f>
        <v>○</v>
      </c>
      <c r="R71" s="25" t="s">
        <v>41</v>
      </c>
      <c r="S71" s="25" t="str">
        <f>IF(T71&gt;P71,"○","　")</f>
        <v>　</v>
      </c>
      <c r="T71" s="55">
        <f>U65</f>
        <v>9</v>
      </c>
      <c r="U71" s="637"/>
      <c r="V71" s="638"/>
      <c r="W71" s="638"/>
      <c r="X71" s="638"/>
      <c r="Y71" s="659"/>
      <c r="Z71" s="25">
        <f>O24</f>
        <v>8</v>
      </c>
      <c r="AA71" s="25" t="str">
        <f>IF(Z71&gt;AD71,"○","　")</f>
        <v>　</v>
      </c>
      <c r="AB71" s="25" t="s">
        <v>41</v>
      </c>
      <c r="AC71" s="25" t="str">
        <f>IF(AD71&gt;Z71,"○","　")</f>
        <v>○</v>
      </c>
      <c r="AD71" s="55">
        <f>T24</f>
        <v>15</v>
      </c>
      <c r="AE71" s="455"/>
      <c r="AF71" s="456"/>
      <c r="AG71" s="464"/>
      <c r="AH71" s="467"/>
      <c r="AI71" s="456"/>
      <c r="AJ71" s="464"/>
      <c r="AK71" s="467"/>
      <c r="AL71" s="618"/>
      <c r="AM71" s="621"/>
      <c r="AT71" s="610"/>
      <c r="AU71" s="610"/>
      <c r="AV71" s="610"/>
      <c r="AW71" s="610"/>
      <c r="AX71" s="610"/>
      <c r="AY71" s="610"/>
      <c r="AZ71" s="610"/>
    </row>
    <row r="72" spans="1:52" ht="18" customHeight="1">
      <c r="A72" s="677"/>
      <c r="B72" s="650"/>
      <c r="C72" s="651"/>
      <c r="D72" s="652"/>
      <c r="E72" s="632"/>
      <c r="F72" s="25">
        <f>Y54</f>
        <v>15</v>
      </c>
      <c r="G72" s="25" t="str">
        <f>IF(F72&gt;J72,"○","　")</f>
        <v>○</v>
      </c>
      <c r="H72" s="25" t="s">
        <v>42</v>
      </c>
      <c r="I72" s="25" t="str">
        <f>IF(J72&gt;F72,"○","　")</f>
        <v>　</v>
      </c>
      <c r="J72" s="55">
        <f>U54</f>
        <v>9</v>
      </c>
      <c r="K72" s="25">
        <f>Y60</f>
        <v>15</v>
      </c>
      <c r="L72" s="25" t="str">
        <f>IF(K72&gt;O72,"○","　")</f>
        <v>○</v>
      </c>
      <c r="M72" s="25" t="s">
        <v>42</v>
      </c>
      <c r="N72" s="25" t="str">
        <f>IF(O72&gt;K72,"○","　")</f>
        <v>　</v>
      </c>
      <c r="O72" s="55">
        <f>U60</f>
        <v>11</v>
      </c>
      <c r="P72" s="25">
        <f>Y66</f>
        <v>11</v>
      </c>
      <c r="Q72" s="25" t="str">
        <f>IF(P72&gt;T72,"○","　")</f>
        <v>　</v>
      </c>
      <c r="R72" s="25" t="s">
        <v>42</v>
      </c>
      <c r="S72" s="25" t="str">
        <f>IF(T72&gt;P72,"○","　")</f>
        <v>○</v>
      </c>
      <c r="T72" s="55">
        <f>U66</f>
        <v>15</v>
      </c>
      <c r="U72" s="637"/>
      <c r="V72" s="638"/>
      <c r="W72" s="638"/>
      <c r="X72" s="638"/>
      <c r="Y72" s="659"/>
      <c r="Z72" s="25">
        <f>O25</f>
        <v>15</v>
      </c>
      <c r="AA72" s="25" t="str">
        <f>IF(Z72&gt;AD72,"○","　")</f>
        <v>○</v>
      </c>
      <c r="AB72" s="25" t="s">
        <v>42</v>
      </c>
      <c r="AC72" s="25" t="str">
        <f>IF(AD72&gt;Z72,"○","　")</f>
        <v>　</v>
      </c>
      <c r="AD72" s="55">
        <f>T25</f>
        <v>10</v>
      </c>
      <c r="AE72" s="455"/>
      <c r="AF72" s="456"/>
      <c r="AG72" s="464"/>
      <c r="AH72" s="467">
        <f>SUM(F68,K68,P68,U68,Z68)</f>
        <v>8</v>
      </c>
      <c r="AI72" s="456" t="s">
        <v>42</v>
      </c>
      <c r="AJ72" s="464">
        <f>SUM(J68,O68,T68,Y68,AD68)</f>
        <v>2</v>
      </c>
      <c r="AK72" s="467"/>
      <c r="AL72" s="618"/>
      <c r="AM72" s="621"/>
      <c r="AT72" s="610"/>
      <c r="AU72" s="610"/>
      <c r="AV72" s="610"/>
      <c r="AW72" s="610"/>
      <c r="AX72" s="610"/>
      <c r="AY72" s="610"/>
      <c r="AZ72" s="610"/>
    </row>
    <row r="73" spans="1:52" ht="18" customHeight="1">
      <c r="A73" s="677"/>
      <c r="B73" s="653"/>
      <c r="C73" s="654"/>
      <c r="D73" s="655"/>
      <c r="E73" s="657"/>
      <c r="F73" s="56">
        <f>Y55</f>
        <v>0</v>
      </c>
      <c r="G73" s="56" t="str">
        <f>IF(F73&gt;J73,"○","　")</f>
        <v>　</v>
      </c>
      <c r="H73" s="56" t="s">
        <v>42</v>
      </c>
      <c r="I73" s="56" t="str">
        <f>IF(J73&gt;F73,"○","　")</f>
        <v>　</v>
      </c>
      <c r="J73" s="57">
        <f>U55</f>
        <v>0</v>
      </c>
      <c r="K73" s="56">
        <f>Y61</f>
        <v>0</v>
      </c>
      <c r="L73" s="56" t="str">
        <f>IF(K73&gt;O73,"○","　")</f>
        <v>　</v>
      </c>
      <c r="M73" s="56" t="s">
        <v>42</v>
      </c>
      <c r="N73" s="56" t="str">
        <f>IF(O73&gt;K73,"○","　")</f>
        <v>　</v>
      </c>
      <c r="O73" s="57">
        <f>U61</f>
        <v>0</v>
      </c>
      <c r="P73" s="56">
        <f>Y67</f>
        <v>15</v>
      </c>
      <c r="Q73" s="56" t="str">
        <f>IF(P73&gt;T73,"○","　")</f>
        <v>○</v>
      </c>
      <c r="R73" s="56" t="s">
        <v>42</v>
      </c>
      <c r="S73" s="56" t="str">
        <f>IF(T73&gt;P73,"○","　")</f>
        <v>　</v>
      </c>
      <c r="T73" s="57">
        <f>U67</f>
        <v>11</v>
      </c>
      <c r="U73" s="660"/>
      <c r="V73" s="661"/>
      <c r="W73" s="661"/>
      <c r="X73" s="661"/>
      <c r="Y73" s="662"/>
      <c r="Z73" s="25">
        <f>O26</f>
        <v>15</v>
      </c>
      <c r="AA73" s="25" t="str">
        <f>IF(Z73&gt;AD73,"○","　")</f>
        <v>○</v>
      </c>
      <c r="AB73" s="25" t="s">
        <v>42</v>
      </c>
      <c r="AC73" s="25" t="str">
        <f>IF(AD73&gt;Z73,"○","　")</f>
        <v>　</v>
      </c>
      <c r="AD73" s="55">
        <f>T26</f>
        <v>12</v>
      </c>
      <c r="AE73" s="458"/>
      <c r="AF73" s="459"/>
      <c r="AG73" s="465"/>
      <c r="AH73" s="468"/>
      <c r="AI73" s="459"/>
      <c r="AJ73" s="465"/>
      <c r="AK73" s="468"/>
      <c r="AL73" s="645"/>
      <c r="AM73" s="646"/>
      <c r="AT73" s="610"/>
      <c r="AU73" s="610"/>
      <c r="AV73" s="610"/>
      <c r="AW73" s="610"/>
      <c r="AX73" s="610"/>
      <c r="AY73" s="610"/>
      <c r="AZ73" s="610"/>
    </row>
    <row r="74" spans="1:52" ht="18" customHeight="1">
      <c r="A74" s="677"/>
      <c r="B74" s="623" t="str">
        <f>P6</f>
        <v>ノーティーナノ</v>
      </c>
      <c r="C74" s="624"/>
      <c r="D74" s="625"/>
      <c r="E74" s="632" t="e">
        <f>IF($CB$112="A",CD118,IF($CB$112="B",CG118,CJ118))</f>
        <v>#REF!</v>
      </c>
      <c r="F74" s="58">
        <f>COUNTIF(G77:G79,"○")</f>
        <v>2</v>
      </c>
      <c r="G74" s="58"/>
      <c r="H74" s="58" t="str">
        <f>AB50</f>
        <v>③</v>
      </c>
      <c r="I74" s="58"/>
      <c r="J74" s="59">
        <f>COUNTIF(I77:I79,"○")</f>
        <v>1</v>
      </c>
      <c r="K74" s="58">
        <f>COUNTIF(L77:L79,"○")</f>
        <v>2</v>
      </c>
      <c r="L74" s="58"/>
      <c r="M74" s="58" t="str">
        <f>AB56</f>
        <v>⑩</v>
      </c>
      <c r="N74" s="58"/>
      <c r="O74" s="59">
        <f>COUNTIF(N77:N79,"○")</f>
        <v>0</v>
      </c>
      <c r="P74" s="58">
        <f>COUNTIF(Q77:Q79,"○")</f>
        <v>1</v>
      </c>
      <c r="Q74" s="58"/>
      <c r="R74" s="58" t="str">
        <f>AB62</f>
        <v>⑧</v>
      </c>
      <c r="S74" s="58"/>
      <c r="T74" s="59">
        <f>COUNTIF(S77:S79,"○")</f>
        <v>2</v>
      </c>
      <c r="U74" s="58">
        <f>COUNTIF(V77:V79,"○")</f>
        <v>1</v>
      </c>
      <c r="V74" s="58"/>
      <c r="W74" s="58" t="str">
        <f>AB68</f>
        <v>⑤</v>
      </c>
      <c r="X74" s="58"/>
      <c r="Y74" s="59">
        <f>COUNTIF(X77:X79,"○")</f>
        <v>2</v>
      </c>
      <c r="Z74" s="634"/>
      <c r="AA74" s="635"/>
      <c r="AB74" s="635"/>
      <c r="AC74" s="635"/>
      <c r="AD74" s="636"/>
      <c r="AE74" s="643">
        <f>COUNTIF(F75:AD75,"○")</f>
        <v>2</v>
      </c>
      <c r="AF74" s="615" t="s">
        <v>42</v>
      </c>
      <c r="AG74" s="616">
        <f>COUNTIF(J76:AD76,"○")</f>
        <v>2</v>
      </c>
      <c r="AH74" s="614">
        <f>IF(AJ78=0,10,AH78/AJ78)</f>
        <v>1.2</v>
      </c>
      <c r="AI74" s="615"/>
      <c r="AJ74" s="616"/>
      <c r="AK74" s="614"/>
      <c r="AL74" s="617">
        <f>SUM(F77:F79,K77:K79,P77:P79,U77:U79,Z77:Z79)/SUM(J77:J79,O77:O79,T77:T79,Y77:Y79,AD77:AD79)</f>
        <v>1.094890510948905</v>
      </c>
      <c r="AM74" s="620">
        <f>IF(AO$88=AO$87,RANK(AY74,AY$50:AY$79,0),"")</f>
        <v>3</v>
      </c>
      <c r="AO74" s="317">
        <f>SUM(AE74:AG79)</f>
        <v>4</v>
      </c>
      <c r="AP74" s="15">
        <f>AQ74-AR74</f>
        <v>0</v>
      </c>
      <c r="AQ74" s="15">
        <f>SUM(F74:AD74)</f>
        <v>11</v>
      </c>
      <c r="AR74" s="15">
        <f>SUM(AH78:AJ79)</f>
        <v>11</v>
      </c>
      <c r="AT74" s="610">
        <f>RANK(AE74,AE$50:AE$79,1)</f>
        <v>3</v>
      </c>
      <c r="AU74" s="610">
        <f>RANK(AZ74,AZ$50:AZ$79,1)</f>
        <v>3</v>
      </c>
      <c r="AV74" s="610">
        <f>RANK(AL74,AL$50:AL$79,1)</f>
        <v>3</v>
      </c>
      <c r="AW74" s="610">
        <f>AT74*100</f>
        <v>300</v>
      </c>
      <c r="AX74" s="610">
        <f>AU74*10</f>
        <v>30</v>
      </c>
      <c r="AY74" s="610">
        <f>SUM(AV74:AX79)</f>
        <v>333</v>
      </c>
      <c r="AZ74" s="610">
        <f>AH74-AJ74</f>
        <v>1.2</v>
      </c>
    </row>
    <row r="75" spans="1:52" ht="13.5" customHeight="1" hidden="1">
      <c r="A75" s="677"/>
      <c r="B75" s="626"/>
      <c r="C75" s="627"/>
      <c r="D75" s="628"/>
      <c r="E75" s="632"/>
      <c r="F75" s="25" t="str">
        <f>IF(F74&gt;J74,"○","　")</f>
        <v>○</v>
      </c>
      <c r="G75" s="25"/>
      <c r="H75" s="25"/>
      <c r="I75" s="25"/>
      <c r="J75" s="55"/>
      <c r="K75" s="25" t="str">
        <f>IF(K74&gt;O74,"○","　")</f>
        <v>○</v>
      </c>
      <c r="L75" s="25"/>
      <c r="M75" s="25"/>
      <c r="N75" s="25"/>
      <c r="O75" s="55"/>
      <c r="P75" s="25" t="str">
        <f>IF(P74&gt;T74,"○","　")</f>
        <v>　</v>
      </c>
      <c r="Q75" s="25"/>
      <c r="R75" s="25"/>
      <c r="S75" s="25"/>
      <c r="T75" s="55"/>
      <c r="U75" s="25" t="str">
        <f>IF(U74&gt;Y74,"○","　")</f>
        <v>　</v>
      </c>
      <c r="V75" s="25"/>
      <c r="W75" s="25"/>
      <c r="X75" s="25"/>
      <c r="Y75" s="55"/>
      <c r="Z75" s="637"/>
      <c r="AA75" s="638"/>
      <c r="AB75" s="638"/>
      <c r="AC75" s="638"/>
      <c r="AD75" s="639"/>
      <c r="AE75" s="455"/>
      <c r="AF75" s="456"/>
      <c r="AG75" s="464"/>
      <c r="AH75" s="467"/>
      <c r="AI75" s="456"/>
      <c r="AJ75" s="464"/>
      <c r="AK75" s="467"/>
      <c r="AL75" s="618"/>
      <c r="AM75" s="621"/>
      <c r="AT75" s="610"/>
      <c r="AU75" s="610"/>
      <c r="AV75" s="610"/>
      <c r="AW75" s="610"/>
      <c r="AX75" s="610"/>
      <c r="AY75" s="610"/>
      <c r="AZ75" s="610"/>
    </row>
    <row r="76" spans="1:52" ht="13.5" customHeight="1" hidden="1">
      <c r="A76" s="677"/>
      <c r="B76" s="626"/>
      <c r="C76" s="627"/>
      <c r="D76" s="628"/>
      <c r="E76" s="632"/>
      <c r="F76" s="25"/>
      <c r="G76" s="25"/>
      <c r="H76" s="25"/>
      <c r="I76" s="25"/>
      <c r="J76" s="55" t="str">
        <f>IF(J74&gt;F74,"○","　")</f>
        <v>　</v>
      </c>
      <c r="K76" s="25"/>
      <c r="L76" s="25"/>
      <c r="M76" s="25"/>
      <c r="N76" s="25"/>
      <c r="O76" s="55" t="str">
        <f>IF(O74&gt;K74,"○","　")</f>
        <v>　</v>
      </c>
      <c r="P76" s="25"/>
      <c r="Q76" s="25"/>
      <c r="R76" s="25"/>
      <c r="S76" s="25"/>
      <c r="T76" s="55" t="str">
        <f>IF(T74&gt;P74,"○","　")</f>
        <v>○</v>
      </c>
      <c r="U76" s="25"/>
      <c r="V76" s="25"/>
      <c r="W76" s="25"/>
      <c r="X76" s="25"/>
      <c r="Y76" s="55" t="str">
        <f>IF(Y74&gt;U74,"○","　")</f>
        <v>○</v>
      </c>
      <c r="Z76" s="637"/>
      <c r="AA76" s="638"/>
      <c r="AB76" s="638"/>
      <c r="AC76" s="638"/>
      <c r="AD76" s="639"/>
      <c r="AE76" s="455"/>
      <c r="AF76" s="456"/>
      <c r="AG76" s="464"/>
      <c r="AH76" s="467"/>
      <c r="AI76" s="456"/>
      <c r="AJ76" s="464"/>
      <c r="AK76" s="467"/>
      <c r="AL76" s="618"/>
      <c r="AM76" s="621"/>
      <c r="AT76" s="610"/>
      <c r="AU76" s="610"/>
      <c r="AV76" s="610"/>
      <c r="AW76" s="610"/>
      <c r="AX76" s="610"/>
      <c r="AY76" s="610"/>
      <c r="AZ76" s="610"/>
    </row>
    <row r="77" spans="1:52" ht="18" customHeight="1">
      <c r="A77" s="677"/>
      <c r="B77" s="626"/>
      <c r="C77" s="627"/>
      <c r="D77" s="628"/>
      <c r="E77" s="632"/>
      <c r="F77" s="25">
        <f>AD53</f>
        <v>16</v>
      </c>
      <c r="G77" s="25" t="str">
        <f>IF(F77&gt;J77,"○","　")</f>
        <v>　</v>
      </c>
      <c r="H77" s="25" t="s">
        <v>41</v>
      </c>
      <c r="I77" s="25" t="str">
        <f>IF(J77&gt;F77,"○","　")</f>
        <v>○</v>
      </c>
      <c r="J77" s="55">
        <f>Z53</f>
        <v>17</v>
      </c>
      <c r="K77" s="25">
        <f>AD59</f>
        <v>15</v>
      </c>
      <c r="L77" s="25" t="str">
        <f>IF(K77&gt;O77,"○","　")</f>
        <v>○</v>
      </c>
      <c r="M77" s="25" t="s">
        <v>41</v>
      </c>
      <c r="N77" s="25" t="str">
        <f>IF(O77&gt;K77,"○","　")</f>
        <v>　</v>
      </c>
      <c r="O77" s="55">
        <f>Z59</f>
        <v>12</v>
      </c>
      <c r="P77" s="25">
        <f>AD65</f>
        <v>11</v>
      </c>
      <c r="Q77" s="25" t="str">
        <f>IF(P77&gt;T77,"○","　")</f>
        <v>　</v>
      </c>
      <c r="R77" s="25" t="s">
        <v>41</v>
      </c>
      <c r="S77" s="25" t="str">
        <f>IF(T77&gt;P77,"○","　")</f>
        <v>○</v>
      </c>
      <c r="T77" s="55">
        <f>Z65</f>
        <v>15</v>
      </c>
      <c r="U77" s="25">
        <f>AD71</f>
        <v>15</v>
      </c>
      <c r="V77" s="25" t="str">
        <f>IF(U77&gt;Y77,"○","　")</f>
        <v>○</v>
      </c>
      <c r="W77" s="25" t="s">
        <v>41</v>
      </c>
      <c r="X77" s="25" t="str">
        <f>IF(Y77&gt;U77,"○","　")</f>
        <v>　</v>
      </c>
      <c r="Y77" s="55">
        <f>Z71</f>
        <v>8</v>
      </c>
      <c r="Z77" s="637"/>
      <c r="AA77" s="638"/>
      <c r="AB77" s="638"/>
      <c r="AC77" s="638"/>
      <c r="AD77" s="639"/>
      <c r="AE77" s="455"/>
      <c r="AF77" s="456"/>
      <c r="AG77" s="464"/>
      <c r="AH77" s="467"/>
      <c r="AI77" s="456"/>
      <c r="AJ77" s="464"/>
      <c r="AK77" s="467"/>
      <c r="AL77" s="618"/>
      <c r="AM77" s="621"/>
      <c r="AT77" s="610"/>
      <c r="AU77" s="610"/>
      <c r="AV77" s="610"/>
      <c r="AW77" s="610"/>
      <c r="AX77" s="610"/>
      <c r="AY77" s="610"/>
      <c r="AZ77" s="610"/>
    </row>
    <row r="78" spans="1:52" ht="18" customHeight="1">
      <c r="A78" s="677"/>
      <c r="B78" s="626"/>
      <c r="C78" s="627"/>
      <c r="D78" s="628"/>
      <c r="E78" s="632"/>
      <c r="F78" s="25">
        <f>AD54</f>
        <v>15</v>
      </c>
      <c r="G78" s="25" t="str">
        <f>IF(F78&gt;J78,"○","　")</f>
        <v>○</v>
      </c>
      <c r="H78" s="25" t="s">
        <v>42</v>
      </c>
      <c r="I78" s="25" t="str">
        <f>IF(J78&gt;F78,"○","　")</f>
        <v>　</v>
      </c>
      <c r="J78" s="55">
        <f>Z54</f>
        <v>11</v>
      </c>
      <c r="K78" s="25">
        <f>AD60</f>
        <v>15</v>
      </c>
      <c r="L78" s="25" t="str">
        <f>IF(K78&gt;O78,"○","　")</f>
        <v>○</v>
      </c>
      <c r="M78" s="25" t="s">
        <v>42</v>
      </c>
      <c r="N78" s="25" t="str">
        <f>IF(O78&gt;K78,"○","　")</f>
        <v>　</v>
      </c>
      <c r="O78" s="55">
        <f>Z60</f>
        <v>7</v>
      </c>
      <c r="P78" s="25">
        <f>AD66</f>
        <v>15</v>
      </c>
      <c r="Q78" s="25" t="str">
        <f>IF(P78&gt;T78,"○","　")</f>
        <v>○</v>
      </c>
      <c r="R78" s="25" t="s">
        <v>42</v>
      </c>
      <c r="S78" s="25" t="str">
        <f>IF(T78&gt;P78,"○","　")</f>
        <v>　</v>
      </c>
      <c r="T78" s="55">
        <f>Z66</f>
        <v>13</v>
      </c>
      <c r="U78" s="25">
        <f>AD72</f>
        <v>10</v>
      </c>
      <c r="V78" s="25" t="str">
        <f>IF(U78&gt;Y78,"○","　")</f>
        <v>　</v>
      </c>
      <c r="W78" s="25" t="s">
        <v>42</v>
      </c>
      <c r="X78" s="25" t="str">
        <f>IF(Y78&gt;U78,"○","　")</f>
        <v>○</v>
      </c>
      <c r="Y78" s="55">
        <f>Z72</f>
        <v>15</v>
      </c>
      <c r="Z78" s="637"/>
      <c r="AA78" s="638"/>
      <c r="AB78" s="638"/>
      <c r="AC78" s="638"/>
      <c r="AD78" s="639"/>
      <c r="AE78" s="455"/>
      <c r="AF78" s="456"/>
      <c r="AG78" s="464"/>
      <c r="AH78" s="467">
        <f>SUM(F74,K74,P74,U74,Z74)</f>
        <v>6</v>
      </c>
      <c r="AI78" s="456" t="s">
        <v>42</v>
      </c>
      <c r="AJ78" s="464">
        <f>SUM(J74,O74,T74,Y74,AD74)</f>
        <v>5</v>
      </c>
      <c r="AK78" s="467"/>
      <c r="AL78" s="618"/>
      <c r="AM78" s="621"/>
      <c r="AT78" s="610"/>
      <c r="AU78" s="610"/>
      <c r="AV78" s="610"/>
      <c r="AW78" s="610"/>
      <c r="AX78" s="610"/>
      <c r="AY78" s="610"/>
      <c r="AZ78" s="610"/>
    </row>
    <row r="79" spans="1:52" ht="18" customHeight="1" thickBot="1">
      <c r="A79" s="678"/>
      <c r="B79" s="629"/>
      <c r="C79" s="630"/>
      <c r="D79" s="631"/>
      <c r="E79" s="633"/>
      <c r="F79" s="60">
        <f>AD55</f>
        <v>15</v>
      </c>
      <c r="G79" s="60" t="str">
        <f>IF(F79&gt;J79,"○","　")</f>
        <v>○</v>
      </c>
      <c r="H79" s="60" t="s">
        <v>42</v>
      </c>
      <c r="I79" s="60" t="str">
        <f>IF(J79&gt;F79,"○","　")</f>
        <v>　</v>
      </c>
      <c r="J79" s="61">
        <f>Z55</f>
        <v>9</v>
      </c>
      <c r="K79" s="60">
        <f>AD61</f>
        <v>0</v>
      </c>
      <c r="L79" s="60" t="str">
        <f>IF(K79&gt;O79,"○","　")</f>
        <v>　</v>
      </c>
      <c r="M79" s="60" t="s">
        <v>42</v>
      </c>
      <c r="N79" s="60" t="str">
        <f>IF(O79&gt;K79,"○","　")</f>
        <v>　</v>
      </c>
      <c r="O79" s="61">
        <f>Z61</f>
        <v>0</v>
      </c>
      <c r="P79" s="60">
        <f>AD67</f>
        <v>11</v>
      </c>
      <c r="Q79" s="60" t="str">
        <f>IF(P79&gt;T79,"○","　")</f>
        <v>　</v>
      </c>
      <c r="R79" s="60" t="s">
        <v>42</v>
      </c>
      <c r="S79" s="60" t="str">
        <f>IF(T79&gt;P79,"○","　")</f>
        <v>○</v>
      </c>
      <c r="T79" s="61">
        <f>Z67</f>
        <v>15</v>
      </c>
      <c r="U79" s="60">
        <f>AD73</f>
        <v>12</v>
      </c>
      <c r="V79" s="60" t="str">
        <f>IF(U79&gt;Y79,"○","　")</f>
        <v>　</v>
      </c>
      <c r="W79" s="60" t="s">
        <v>42</v>
      </c>
      <c r="X79" s="60" t="str">
        <f>IF(Y79&gt;U79,"○","　")</f>
        <v>○</v>
      </c>
      <c r="Y79" s="61">
        <f>Z73</f>
        <v>15</v>
      </c>
      <c r="Z79" s="640"/>
      <c r="AA79" s="641"/>
      <c r="AB79" s="641"/>
      <c r="AC79" s="641"/>
      <c r="AD79" s="642"/>
      <c r="AE79" s="644"/>
      <c r="AF79" s="612"/>
      <c r="AG79" s="613"/>
      <c r="AH79" s="611"/>
      <c r="AI79" s="612"/>
      <c r="AJ79" s="613"/>
      <c r="AK79" s="611"/>
      <c r="AL79" s="619"/>
      <c r="AM79" s="622"/>
      <c r="AT79" s="610"/>
      <c r="AU79" s="610"/>
      <c r="AV79" s="610"/>
      <c r="AW79" s="610"/>
      <c r="AX79" s="610"/>
      <c r="AY79" s="610"/>
      <c r="AZ79" s="610"/>
    </row>
    <row r="80" spans="46:52" ht="13.5" customHeight="1">
      <c r="AT80" s="610"/>
      <c r="AU80" s="610"/>
      <c r="AV80" s="610"/>
      <c r="AW80" s="610"/>
      <c r="AX80" s="610"/>
      <c r="AY80" s="610"/>
      <c r="AZ80" s="610"/>
    </row>
    <row r="81" spans="46:52" ht="13.5" customHeight="1" hidden="1">
      <c r="AT81" s="610"/>
      <c r="AU81" s="610"/>
      <c r="AV81" s="610"/>
      <c r="AW81" s="610"/>
      <c r="AX81" s="610"/>
      <c r="AY81" s="610"/>
      <c r="AZ81" s="610"/>
    </row>
    <row r="82" spans="46:52" ht="13.5" customHeight="1" hidden="1">
      <c r="AT82" s="610"/>
      <c r="AU82" s="610"/>
      <c r="AV82" s="610"/>
      <c r="AW82" s="610"/>
      <c r="AX82" s="610"/>
      <c r="AY82" s="610"/>
      <c r="AZ82" s="610"/>
    </row>
    <row r="83" spans="46:52" ht="13.5" customHeight="1" hidden="1">
      <c r="AT83" s="610"/>
      <c r="AU83" s="610"/>
      <c r="AV83" s="610"/>
      <c r="AW83" s="610"/>
      <c r="AX83" s="610"/>
      <c r="AY83" s="610"/>
      <c r="AZ83" s="610"/>
    </row>
    <row r="84" spans="46:52" ht="13.5" customHeight="1" hidden="1">
      <c r="AT84" s="610"/>
      <c r="AU84" s="610"/>
      <c r="AV84" s="610"/>
      <c r="AW84" s="610"/>
      <c r="AX84" s="610"/>
      <c r="AY84" s="610"/>
      <c r="AZ84" s="610"/>
    </row>
    <row r="85" spans="46:52" ht="14.25" customHeight="1" hidden="1">
      <c r="AT85" s="610"/>
      <c r="AU85" s="610"/>
      <c r="AV85" s="610"/>
      <c r="AW85" s="610"/>
      <c r="AX85" s="610"/>
      <c r="AY85" s="610"/>
      <c r="AZ85" s="610"/>
    </row>
    <row r="86" ht="12.75" hidden="1"/>
    <row r="87" spans="6:41" ht="12.75" hidden="1">
      <c r="F87" s="62">
        <v>1</v>
      </c>
      <c r="G87" s="62"/>
      <c r="H87" s="62">
        <v>2</v>
      </c>
      <c r="I87" s="62"/>
      <c r="J87" s="62">
        <v>3</v>
      </c>
      <c r="K87" s="62">
        <v>4</v>
      </c>
      <c r="L87" s="62"/>
      <c r="M87" s="62">
        <v>5</v>
      </c>
      <c r="N87" s="62"/>
      <c r="O87" s="62">
        <v>6</v>
      </c>
      <c r="P87" s="62">
        <v>7</v>
      </c>
      <c r="Q87" s="62"/>
      <c r="R87" s="62">
        <v>8</v>
      </c>
      <c r="T87" s="62">
        <v>9</v>
      </c>
      <c r="U87" s="62">
        <v>10</v>
      </c>
      <c r="AO87" s="317">
        <v>20</v>
      </c>
    </row>
    <row r="88" spans="6:41" ht="12.75" hidden="1">
      <c r="F88" s="63">
        <f>SUM(K53:K55,O53:O55)</f>
        <v>86</v>
      </c>
      <c r="G88" s="63" t="e">
        <f>SUM(#REF!)</f>
        <v>#REF!</v>
      </c>
      <c r="H88" s="63">
        <f>SUM(U65:U67,Y65:Y67)</f>
        <v>76</v>
      </c>
      <c r="I88" s="63" t="e">
        <f>SUM(#REF!)</f>
        <v>#REF!</v>
      </c>
      <c r="J88" s="63">
        <f>SUM(Z53:Z55,AD53:AD55)</f>
        <v>83</v>
      </c>
      <c r="K88" s="63">
        <f>SUM(P59:P61,T59:T61)</f>
        <v>48</v>
      </c>
      <c r="L88" s="63" t="e">
        <f>SUM(#REF!)</f>
        <v>#REF!</v>
      </c>
      <c r="M88" s="63">
        <f>SUM(Z71:Z73,AD71:AD73)</f>
        <v>75</v>
      </c>
      <c r="N88" s="63" t="e">
        <f>SUM(#REF!)</f>
        <v>#REF!</v>
      </c>
      <c r="O88" s="63">
        <f>SUM(P53:P55,T53:T55)</f>
        <v>46</v>
      </c>
      <c r="P88" s="63">
        <f>SUM(U59:U61,Y59:Y61)</f>
        <v>53</v>
      </c>
      <c r="Q88" s="63" t="e">
        <f>SUM(#REF!)</f>
        <v>#REF!</v>
      </c>
      <c r="R88" s="63">
        <f>SUM(Z65:Z67,AD65:AD67)</f>
        <v>80</v>
      </c>
      <c r="T88" s="63">
        <f>SUM(U53:U55,Y53:Y55)</f>
        <v>45</v>
      </c>
      <c r="U88" s="63">
        <f>SUM(Z59:Z61,AD59:AD61)</f>
        <v>49</v>
      </c>
      <c r="AO88" s="317">
        <f>SUM(AO50:AO79)</f>
        <v>20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80:86" ht="12.75" hidden="1">
      <c r="CB110" s="15" t="s">
        <v>47</v>
      </c>
      <c r="CE110" s="15" t="s">
        <v>48</v>
      </c>
      <c r="CH110" s="15" t="s">
        <v>49</v>
      </c>
    </row>
    <row r="111" spans="6:86" ht="12.75" hidden="1">
      <c r="F111" s="62">
        <v>1</v>
      </c>
      <c r="G111" s="62"/>
      <c r="H111" s="62">
        <v>2</v>
      </c>
      <c r="I111" s="62"/>
      <c r="J111" s="62">
        <v>3</v>
      </c>
      <c r="K111" s="62">
        <v>4</v>
      </c>
      <c r="L111" s="62"/>
      <c r="M111" s="62">
        <v>5</v>
      </c>
      <c r="N111" s="62"/>
      <c r="O111" s="62">
        <v>6</v>
      </c>
      <c r="P111" s="62">
        <v>7</v>
      </c>
      <c r="Q111" s="62"/>
      <c r="R111" s="62">
        <v>8</v>
      </c>
      <c r="T111" s="62">
        <v>9</v>
      </c>
      <c r="U111" s="62">
        <v>10</v>
      </c>
      <c r="CB111" s="15" t="s">
        <v>18</v>
      </c>
      <c r="CE111" s="15" t="s">
        <v>18</v>
      </c>
      <c r="CH111" s="15" t="s">
        <v>18</v>
      </c>
    </row>
    <row r="112" spans="6:138" ht="12.75" hidden="1">
      <c r="F112" s="63">
        <f aca="true" t="shared" si="4" ref="F112:R112">F88</f>
        <v>86</v>
      </c>
      <c r="G112" s="63" t="e">
        <f t="shared" si="4"/>
        <v>#REF!</v>
      </c>
      <c r="H112" s="63">
        <f t="shared" si="4"/>
        <v>76</v>
      </c>
      <c r="I112" s="63" t="e">
        <f t="shared" si="4"/>
        <v>#REF!</v>
      </c>
      <c r="J112" s="63">
        <f t="shared" si="4"/>
        <v>83</v>
      </c>
      <c r="K112" s="63">
        <f t="shared" si="4"/>
        <v>48</v>
      </c>
      <c r="L112" s="63" t="e">
        <f t="shared" si="4"/>
        <v>#REF!</v>
      </c>
      <c r="M112" s="63">
        <f t="shared" si="4"/>
        <v>75</v>
      </c>
      <c r="N112" s="63" t="e">
        <f t="shared" si="4"/>
        <v>#REF!</v>
      </c>
      <c r="O112" s="63">
        <f t="shared" si="4"/>
        <v>46</v>
      </c>
      <c r="P112" s="63">
        <f t="shared" si="4"/>
        <v>53</v>
      </c>
      <c r="Q112" s="63" t="e">
        <f t="shared" si="4"/>
        <v>#REF!</v>
      </c>
      <c r="R112" s="63">
        <f t="shared" si="4"/>
        <v>80</v>
      </c>
      <c r="T112" s="63">
        <f>T88</f>
        <v>45</v>
      </c>
      <c r="U112" s="63">
        <f>U88</f>
        <v>49</v>
      </c>
      <c r="CB112" s="16" t="e">
        <f>IF(CB113&lt;7,"A",IF(CB113&gt;12,"C","B"))</f>
        <v>#REF!</v>
      </c>
      <c r="CC112" s="16"/>
      <c r="CD112" s="16"/>
      <c r="CE112" s="16"/>
      <c r="CF112" s="16"/>
      <c r="CG112" s="16"/>
      <c r="CH112" s="16"/>
      <c r="CI112" s="16"/>
      <c r="CJ112" s="16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</row>
    <row r="113" spans="80:138" ht="12.75" hidden="1">
      <c r="CB113" s="16" t="e">
        <f>#REF!</f>
        <v>#REF!</v>
      </c>
      <c r="CC113" s="16"/>
      <c r="CD113" s="16"/>
      <c r="CE113" s="16" t="e">
        <f>CB113</f>
        <v>#REF!</v>
      </c>
      <c r="CF113" s="16"/>
      <c r="CG113" s="16"/>
      <c r="CH113" s="16" t="e">
        <f>CB113</f>
        <v>#REF!</v>
      </c>
      <c r="CI113" s="16"/>
      <c r="CJ113" s="16"/>
      <c r="CL113" s="64"/>
      <c r="CM113" s="64">
        <v>1</v>
      </c>
      <c r="CN113" s="64"/>
      <c r="CO113" s="64"/>
      <c r="CP113" s="64">
        <v>2</v>
      </c>
      <c r="CQ113" s="64"/>
      <c r="CR113" s="64"/>
      <c r="CS113" s="64">
        <v>3</v>
      </c>
      <c r="CT113" s="64"/>
      <c r="CU113" s="64"/>
      <c r="CV113" s="64">
        <v>4</v>
      </c>
      <c r="CW113" s="64"/>
      <c r="CX113" s="64"/>
      <c r="CY113" s="64">
        <v>5</v>
      </c>
      <c r="CZ113" s="64"/>
      <c r="DA113" s="64"/>
      <c r="DB113" s="64">
        <v>6</v>
      </c>
      <c r="DC113" s="64"/>
      <c r="DD113" s="64"/>
      <c r="DE113" s="64">
        <v>7</v>
      </c>
      <c r="DF113" s="64"/>
      <c r="DG113" s="64"/>
      <c r="DH113" s="64">
        <v>8</v>
      </c>
      <c r="DI113" s="64"/>
      <c r="DJ113" s="64"/>
      <c r="DK113" s="64">
        <v>9</v>
      </c>
      <c r="DL113" s="64"/>
      <c r="DM113" s="64"/>
      <c r="DN113" s="64">
        <v>10</v>
      </c>
      <c r="DO113" s="64"/>
      <c r="DP113" s="64"/>
      <c r="DQ113" s="64">
        <v>11</v>
      </c>
      <c r="DR113" s="64"/>
      <c r="DS113" s="64"/>
      <c r="DT113" s="64">
        <v>12</v>
      </c>
      <c r="DU113" s="64"/>
      <c r="DV113" s="64"/>
      <c r="DW113" s="64">
        <v>13</v>
      </c>
      <c r="DX113" s="64"/>
      <c r="DY113" s="64"/>
      <c r="DZ113" s="64">
        <v>14</v>
      </c>
      <c r="EA113" s="64"/>
      <c r="EB113" s="64"/>
      <c r="EC113" s="64">
        <v>15</v>
      </c>
      <c r="ED113" s="64"/>
      <c r="EE113" s="64"/>
      <c r="EF113" s="64">
        <v>16</v>
      </c>
      <c r="EG113" s="64"/>
      <c r="EH113" s="64"/>
    </row>
    <row r="114" spans="79:138" ht="12.75">
      <c r="CA114" s="15">
        <v>1</v>
      </c>
      <c r="CB114" s="64" t="e">
        <f aca="true" t="shared" si="5" ref="CB114:CD119">IF($CB$113=1,CM114,IF($CB$113=2,CP114,IF($CB$113=3,CS114,IF($CB$113=4,CV114,IF($CB$113=5,CY114,IF($CB$113=6,DB114,""))))))</f>
        <v>#REF!</v>
      </c>
      <c r="CC114" s="64" t="e">
        <f t="shared" si="5"/>
        <v>#REF!</v>
      </c>
      <c r="CD114" s="64" t="e">
        <f t="shared" si="5"/>
        <v>#REF!</v>
      </c>
      <c r="CE114" s="64" t="e">
        <f aca="true" t="shared" si="6" ref="CE114:CG125">IF($CB$113=7,DE114,IF($CB$113=8,DH114,IF($CB$113=9,DK114,IF($CB$113=10,DN114,IF($CB$113=11,DQ114,IF($CB$113=12,DT114,""))))))</f>
        <v>#REF!</v>
      </c>
      <c r="CF114" s="64" t="e">
        <f t="shared" si="6"/>
        <v>#REF!</v>
      </c>
      <c r="CG114" s="64" t="e">
        <f t="shared" si="6"/>
        <v>#REF!</v>
      </c>
      <c r="CH114" s="64" t="e">
        <f aca="true" t="shared" si="7" ref="CH114:CJ124">IF($CB$113=13,DW114,IF($CB$113=14,DZ114,IF($CB$113=15,EC114,IF($CB$113=16,EF114,""))))</f>
        <v>#REF!</v>
      </c>
      <c r="CI114" s="64" t="e">
        <f t="shared" si="7"/>
        <v>#REF!</v>
      </c>
      <c r="CJ114" s="64" t="e">
        <f t="shared" si="7"/>
        <v>#REF!</v>
      </c>
      <c r="CL114" s="64"/>
      <c r="CM114" s="64">
        <v>1</v>
      </c>
      <c r="CN114" s="64" t="s">
        <v>50</v>
      </c>
      <c r="CO114" s="64" t="s">
        <v>51</v>
      </c>
      <c r="CP114" s="64">
        <v>1</v>
      </c>
      <c r="CQ114" s="64" t="s">
        <v>52</v>
      </c>
      <c r="CR114" s="64" t="s">
        <v>53</v>
      </c>
      <c r="CS114" s="64">
        <v>1</v>
      </c>
      <c r="CT114" s="64" t="s">
        <v>54</v>
      </c>
      <c r="CU114" s="64" t="s">
        <v>53</v>
      </c>
      <c r="CV114" s="64">
        <v>1</v>
      </c>
      <c r="CW114" s="64" t="s">
        <v>55</v>
      </c>
      <c r="CX114" s="64" t="s">
        <v>56</v>
      </c>
      <c r="CY114" s="64">
        <v>1</v>
      </c>
      <c r="CZ114" s="64" t="s">
        <v>57</v>
      </c>
      <c r="DA114" s="64" t="s">
        <v>58</v>
      </c>
      <c r="DB114" s="64" t="s">
        <v>59</v>
      </c>
      <c r="DC114" s="64" t="s">
        <v>60</v>
      </c>
      <c r="DD114" s="64" t="s">
        <v>61</v>
      </c>
      <c r="DE114" s="64" t="s">
        <v>62</v>
      </c>
      <c r="DF114" s="64" t="s">
        <v>52</v>
      </c>
      <c r="DG114" s="64" t="s">
        <v>53</v>
      </c>
      <c r="DH114" s="64" t="s">
        <v>63</v>
      </c>
      <c r="DI114" s="64" t="s">
        <v>64</v>
      </c>
      <c r="DJ114" s="64" t="s">
        <v>65</v>
      </c>
      <c r="DK114" s="64" t="s">
        <v>66</v>
      </c>
      <c r="DL114" s="64" t="s">
        <v>64</v>
      </c>
      <c r="DM114" s="64" t="s">
        <v>65</v>
      </c>
      <c r="DN114" s="64" t="s">
        <v>67</v>
      </c>
      <c r="DO114" s="64" t="s">
        <v>68</v>
      </c>
      <c r="DP114" s="64" t="s">
        <v>61</v>
      </c>
      <c r="DQ114" s="64">
        <v>0</v>
      </c>
      <c r="DR114" s="64">
        <v>0</v>
      </c>
      <c r="DS114" s="64">
        <v>0</v>
      </c>
      <c r="DT114" s="64">
        <v>0</v>
      </c>
      <c r="DU114" s="64">
        <v>0</v>
      </c>
      <c r="DV114" s="64">
        <v>0</v>
      </c>
      <c r="DW114" s="64" t="s">
        <v>67</v>
      </c>
      <c r="DX114" s="64" t="s">
        <v>68</v>
      </c>
      <c r="DY114" s="64" t="s">
        <v>61</v>
      </c>
      <c r="DZ114" s="64">
        <v>0</v>
      </c>
      <c r="EA114" s="64">
        <v>0</v>
      </c>
      <c r="EB114" s="64">
        <v>0</v>
      </c>
      <c r="EC114" s="64">
        <v>0</v>
      </c>
      <c r="ED114" s="64">
        <v>0</v>
      </c>
      <c r="EE114" s="64">
        <v>0</v>
      </c>
      <c r="EF114" s="64">
        <v>0</v>
      </c>
      <c r="EG114" s="64">
        <v>0</v>
      </c>
      <c r="EH114" s="64">
        <v>0</v>
      </c>
    </row>
    <row r="115" spans="79:138" ht="12.75">
      <c r="CA115" s="15">
        <v>2</v>
      </c>
      <c r="CB115" s="64" t="e">
        <f t="shared" si="5"/>
        <v>#REF!</v>
      </c>
      <c r="CC115" s="64" t="e">
        <f t="shared" si="5"/>
        <v>#REF!</v>
      </c>
      <c r="CD115" s="64" t="e">
        <f t="shared" si="5"/>
        <v>#REF!</v>
      </c>
      <c r="CE115" s="64" t="e">
        <f t="shared" si="6"/>
        <v>#REF!</v>
      </c>
      <c r="CF115" s="64" t="e">
        <f t="shared" si="6"/>
        <v>#REF!</v>
      </c>
      <c r="CG115" s="64" t="e">
        <f t="shared" si="6"/>
        <v>#REF!</v>
      </c>
      <c r="CH115" s="64" t="e">
        <f t="shared" si="7"/>
        <v>#REF!</v>
      </c>
      <c r="CI115" s="64" t="e">
        <f t="shared" si="7"/>
        <v>#REF!</v>
      </c>
      <c r="CJ115" s="64" t="e">
        <f t="shared" si="7"/>
        <v>#REF!</v>
      </c>
      <c r="CL115" s="64"/>
      <c r="CM115" s="64">
        <v>2</v>
      </c>
      <c r="CN115" s="64" t="s">
        <v>69</v>
      </c>
      <c r="CO115" s="64" t="s">
        <v>61</v>
      </c>
      <c r="CP115" s="64">
        <v>2</v>
      </c>
      <c r="CQ115" s="64" t="s">
        <v>68</v>
      </c>
      <c r="CR115" s="64" t="s">
        <v>61</v>
      </c>
      <c r="CS115" s="64">
        <v>2</v>
      </c>
      <c r="CT115" s="64" t="s">
        <v>70</v>
      </c>
      <c r="CU115" s="64" t="s">
        <v>53</v>
      </c>
      <c r="CV115" s="64">
        <v>2</v>
      </c>
      <c r="CW115" s="64" t="s">
        <v>71</v>
      </c>
      <c r="CX115" s="64" t="s">
        <v>53</v>
      </c>
      <c r="CY115" s="64">
        <v>2</v>
      </c>
      <c r="CZ115" s="64" t="s">
        <v>72</v>
      </c>
      <c r="DA115" s="64" t="s">
        <v>73</v>
      </c>
      <c r="DB115" s="64" t="s">
        <v>74</v>
      </c>
      <c r="DC115" s="64" t="s">
        <v>75</v>
      </c>
      <c r="DD115" s="64" t="s">
        <v>53</v>
      </c>
      <c r="DE115" s="64" t="s">
        <v>76</v>
      </c>
      <c r="DF115" s="64" t="s">
        <v>50</v>
      </c>
      <c r="DG115" s="64" t="s">
        <v>51</v>
      </c>
      <c r="DH115" s="64" t="s">
        <v>77</v>
      </c>
      <c r="DI115" s="64" t="s">
        <v>50</v>
      </c>
      <c r="DJ115" s="64" t="s">
        <v>51</v>
      </c>
      <c r="DK115" s="64" t="s">
        <v>78</v>
      </c>
      <c r="DL115" s="64" t="s">
        <v>79</v>
      </c>
      <c r="DM115" s="64" t="s">
        <v>51</v>
      </c>
      <c r="DN115" s="64" t="s">
        <v>80</v>
      </c>
      <c r="DO115" s="64" t="s">
        <v>81</v>
      </c>
      <c r="DP115" s="64" t="s">
        <v>82</v>
      </c>
      <c r="DQ115" s="64">
        <v>0</v>
      </c>
      <c r="DR115" s="64">
        <v>0</v>
      </c>
      <c r="DS115" s="64">
        <v>0</v>
      </c>
      <c r="DT115" s="64">
        <v>0</v>
      </c>
      <c r="DU115" s="64">
        <v>0</v>
      </c>
      <c r="DV115" s="64">
        <v>0</v>
      </c>
      <c r="DW115" s="64" t="s">
        <v>80</v>
      </c>
      <c r="DX115" s="64" t="s">
        <v>81</v>
      </c>
      <c r="DY115" s="64" t="s">
        <v>82</v>
      </c>
      <c r="DZ115" s="64">
        <v>0</v>
      </c>
      <c r="EA115" s="64">
        <v>0</v>
      </c>
      <c r="EB115" s="64">
        <v>0</v>
      </c>
      <c r="EC115" s="64">
        <v>0</v>
      </c>
      <c r="ED115" s="64">
        <v>0</v>
      </c>
      <c r="EE115" s="64">
        <v>0</v>
      </c>
      <c r="EF115" s="64">
        <v>0</v>
      </c>
      <c r="EG115" s="64">
        <v>0</v>
      </c>
      <c r="EH115" s="64">
        <v>0</v>
      </c>
    </row>
    <row r="116" spans="79:138" ht="12.75">
      <c r="CA116" s="15">
        <v>3</v>
      </c>
      <c r="CB116" s="64" t="e">
        <f t="shared" si="5"/>
        <v>#REF!</v>
      </c>
      <c r="CC116" s="64" t="e">
        <f t="shared" si="5"/>
        <v>#REF!</v>
      </c>
      <c r="CD116" s="64" t="e">
        <f t="shared" si="5"/>
        <v>#REF!</v>
      </c>
      <c r="CE116" s="64" t="e">
        <f t="shared" si="6"/>
        <v>#REF!</v>
      </c>
      <c r="CF116" s="64" t="e">
        <f t="shared" si="6"/>
        <v>#REF!</v>
      </c>
      <c r="CG116" s="64" t="e">
        <f t="shared" si="6"/>
        <v>#REF!</v>
      </c>
      <c r="CH116" s="64" t="e">
        <f t="shared" si="7"/>
        <v>#REF!</v>
      </c>
      <c r="CI116" s="64" t="e">
        <f t="shared" si="7"/>
        <v>#REF!</v>
      </c>
      <c r="CJ116" s="64" t="e">
        <f t="shared" si="7"/>
        <v>#REF!</v>
      </c>
      <c r="CL116" s="64"/>
      <c r="CM116" s="64">
        <v>3</v>
      </c>
      <c r="CN116" s="64" t="s">
        <v>83</v>
      </c>
      <c r="CO116" s="64" t="s">
        <v>84</v>
      </c>
      <c r="CP116" s="64">
        <v>3</v>
      </c>
      <c r="CQ116" s="64" t="s">
        <v>85</v>
      </c>
      <c r="CR116" s="64" t="s">
        <v>84</v>
      </c>
      <c r="CS116" s="64">
        <v>3</v>
      </c>
      <c r="CT116" s="64" t="s">
        <v>86</v>
      </c>
      <c r="CU116" s="64" t="s">
        <v>87</v>
      </c>
      <c r="CV116" s="64">
        <v>3</v>
      </c>
      <c r="CW116" s="64" t="s">
        <v>88</v>
      </c>
      <c r="CX116" s="64" t="s">
        <v>58</v>
      </c>
      <c r="CY116" s="64">
        <v>3</v>
      </c>
      <c r="CZ116" s="64" t="s">
        <v>89</v>
      </c>
      <c r="DA116" s="64" t="s">
        <v>51</v>
      </c>
      <c r="DB116" s="64" t="s">
        <v>90</v>
      </c>
      <c r="DC116" s="64" t="s">
        <v>91</v>
      </c>
      <c r="DD116" s="64" t="s">
        <v>53</v>
      </c>
      <c r="DE116" s="64" t="s">
        <v>92</v>
      </c>
      <c r="DF116" s="64" t="s">
        <v>93</v>
      </c>
      <c r="DG116" s="64" t="s">
        <v>58</v>
      </c>
      <c r="DH116" s="64" t="s">
        <v>94</v>
      </c>
      <c r="DI116" s="64" t="s">
        <v>95</v>
      </c>
      <c r="DJ116" s="64" t="s">
        <v>87</v>
      </c>
      <c r="DK116" s="64" t="s">
        <v>96</v>
      </c>
      <c r="DL116" s="64" t="s">
        <v>97</v>
      </c>
      <c r="DM116" s="64" t="s">
        <v>98</v>
      </c>
      <c r="DN116" s="64" t="s">
        <v>99</v>
      </c>
      <c r="DO116" s="64" t="s">
        <v>81</v>
      </c>
      <c r="DP116" s="64" t="s">
        <v>82</v>
      </c>
      <c r="DQ116" s="64">
        <v>0</v>
      </c>
      <c r="DR116" s="64">
        <v>0</v>
      </c>
      <c r="DS116" s="64">
        <v>0</v>
      </c>
      <c r="DT116" s="64">
        <v>0</v>
      </c>
      <c r="DU116" s="64">
        <v>0</v>
      </c>
      <c r="DV116" s="64">
        <v>0</v>
      </c>
      <c r="DW116" s="64" t="s">
        <v>99</v>
      </c>
      <c r="DX116" s="64" t="s">
        <v>81</v>
      </c>
      <c r="DY116" s="64" t="s">
        <v>82</v>
      </c>
      <c r="DZ116" s="64">
        <v>0</v>
      </c>
      <c r="EA116" s="64">
        <v>0</v>
      </c>
      <c r="EB116" s="64">
        <v>0</v>
      </c>
      <c r="EC116" s="64">
        <v>0</v>
      </c>
      <c r="ED116" s="64">
        <v>0</v>
      </c>
      <c r="EE116" s="64">
        <v>0</v>
      </c>
      <c r="EF116" s="64">
        <v>0</v>
      </c>
      <c r="EG116" s="64">
        <v>0</v>
      </c>
      <c r="EH116" s="64">
        <v>0</v>
      </c>
    </row>
    <row r="117" spans="79:138" ht="12.75">
      <c r="CA117" s="15">
        <v>4</v>
      </c>
      <c r="CB117" s="64" t="e">
        <f t="shared" si="5"/>
        <v>#REF!</v>
      </c>
      <c r="CC117" s="64" t="e">
        <f t="shared" si="5"/>
        <v>#REF!</v>
      </c>
      <c r="CD117" s="64" t="e">
        <f t="shared" si="5"/>
        <v>#REF!</v>
      </c>
      <c r="CE117" s="64" t="e">
        <f t="shared" si="6"/>
        <v>#REF!</v>
      </c>
      <c r="CF117" s="64" t="e">
        <f t="shared" si="6"/>
        <v>#REF!</v>
      </c>
      <c r="CG117" s="64" t="e">
        <f t="shared" si="6"/>
        <v>#REF!</v>
      </c>
      <c r="CH117" s="64" t="e">
        <f t="shared" si="7"/>
        <v>#REF!</v>
      </c>
      <c r="CI117" s="64" t="e">
        <f t="shared" si="7"/>
        <v>#REF!</v>
      </c>
      <c r="CJ117" s="64" t="e">
        <f t="shared" si="7"/>
        <v>#REF!</v>
      </c>
      <c r="CL117" s="64"/>
      <c r="CM117" s="64">
        <v>4</v>
      </c>
      <c r="CN117" s="64" t="s">
        <v>100</v>
      </c>
      <c r="CO117" s="64" t="s">
        <v>101</v>
      </c>
      <c r="CP117" s="64">
        <v>4</v>
      </c>
      <c r="CQ117" s="64" t="s">
        <v>102</v>
      </c>
      <c r="CR117" s="64" t="s">
        <v>73</v>
      </c>
      <c r="CS117" s="64">
        <v>4</v>
      </c>
      <c r="CT117" s="64" t="s">
        <v>103</v>
      </c>
      <c r="CU117" s="64" t="s">
        <v>56</v>
      </c>
      <c r="CV117" s="64">
        <v>4</v>
      </c>
      <c r="CW117" s="64" t="s">
        <v>104</v>
      </c>
      <c r="CX117" s="64" t="s">
        <v>105</v>
      </c>
      <c r="CY117" s="64">
        <v>4</v>
      </c>
      <c r="CZ117" s="64" t="s">
        <v>106</v>
      </c>
      <c r="DA117" s="64" t="s">
        <v>82</v>
      </c>
      <c r="DB117" s="64" t="s">
        <v>107</v>
      </c>
      <c r="DC117" s="64" t="s">
        <v>108</v>
      </c>
      <c r="DD117" s="64" t="s">
        <v>98</v>
      </c>
      <c r="DE117" s="64" t="s">
        <v>109</v>
      </c>
      <c r="DF117" s="64" t="s">
        <v>110</v>
      </c>
      <c r="DG117" s="64" t="s">
        <v>111</v>
      </c>
      <c r="DH117" s="64" t="s">
        <v>112</v>
      </c>
      <c r="DI117" s="64" t="s">
        <v>85</v>
      </c>
      <c r="DJ117" s="64" t="s">
        <v>84</v>
      </c>
      <c r="DK117" s="64" t="s">
        <v>113</v>
      </c>
      <c r="DL117" s="64" t="s">
        <v>72</v>
      </c>
      <c r="DM117" s="64" t="s">
        <v>73</v>
      </c>
      <c r="DN117" s="64" t="s">
        <v>114</v>
      </c>
      <c r="DO117" s="64" t="s">
        <v>115</v>
      </c>
      <c r="DP117" s="64" t="s">
        <v>84</v>
      </c>
      <c r="DQ117" s="64">
        <v>0</v>
      </c>
      <c r="DR117" s="64">
        <v>0</v>
      </c>
      <c r="DS117" s="64">
        <v>0</v>
      </c>
      <c r="DT117" s="64">
        <v>0</v>
      </c>
      <c r="DU117" s="64">
        <v>0</v>
      </c>
      <c r="DV117" s="64">
        <v>0</v>
      </c>
      <c r="DW117" s="64" t="s">
        <v>114</v>
      </c>
      <c r="DX117" s="64" t="s">
        <v>115</v>
      </c>
      <c r="DY117" s="64" t="s">
        <v>84</v>
      </c>
      <c r="DZ117" s="64">
        <v>0</v>
      </c>
      <c r="EA117" s="64">
        <v>0</v>
      </c>
      <c r="EB117" s="64">
        <v>0</v>
      </c>
      <c r="EC117" s="64">
        <v>0</v>
      </c>
      <c r="ED117" s="64">
        <v>0</v>
      </c>
      <c r="EE117" s="64">
        <v>0</v>
      </c>
      <c r="EF117" s="64">
        <v>0</v>
      </c>
      <c r="EG117" s="64">
        <v>0</v>
      </c>
      <c r="EH117" s="64">
        <v>0</v>
      </c>
    </row>
    <row r="118" spans="79:138" ht="12.75">
      <c r="CA118" s="15">
        <v>5</v>
      </c>
      <c r="CB118" s="64" t="e">
        <f t="shared" si="5"/>
        <v>#REF!</v>
      </c>
      <c r="CC118" s="64" t="e">
        <f t="shared" si="5"/>
        <v>#REF!</v>
      </c>
      <c r="CD118" s="64" t="e">
        <f t="shared" si="5"/>
        <v>#REF!</v>
      </c>
      <c r="CE118" s="64" t="e">
        <f t="shared" si="6"/>
        <v>#REF!</v>
      </c>
      <c r="CF118" s="64" t="e">
        <f t="shared" si="6"/>
        <v>#REF!</v>
      </c>
      <c r="CG118" s="64" t="e">
        <f t="shared" si="6"/>
        <v>#REF!</v>
      </c>
      <c r="CH118" s="64" t="e">
        <f t="shared" si="7"/>
        <v>#REF!</v>
      </c>
      <c r="CI118" s="64" t="e">
        <f t="shared" si="7"/>
        <v>#REF!</v>
      </c>
      <c r="CJ118" s="64" t="e">
        <f t="shared" si="7"/>
        <v>#REF!</v>
      </c>
      <c r="CL118" s="64"/>
      <c r="CM118" s="64">
        <v>0</v>
      </c>
      <c r="CN118" s="64" t="s">
        <v>116</v>
      </c>
      <c r="CO118" s="64" t="s">
        <v>111</v>
      </c>
      <c r="CP118" s="64">
        <v>0</v>
      </c>
      <c r="CQ118" s="64">
        <v>0</v>
      </c>
      <c r="CR118" s="64">
        <v>0</v>
      </c>
      <c r="CS118" s="64">
        <v>0</v>
      </c>
      <c r="CT118" s="64">
        <v>0</v>
      </c>
      <c r="CU118" s="64">
        <v>0</v>
      </c>
      <c r="CV118" s="64">
        <v>5</v>
      </c>
      <c r="CW118" s="64" t="s">
        <v>79</v>
      </c>
      <c r="CX118" s="64" t="s">
        <v>51</v>
      </c>
      <c r="CY118" s="64">
        <v>5</v>
      </c>
      <c r="CZ118" s="64" t="s">
        <v>117</v>
      </c>
      <c r="DA118" s="64" t="s">
        <v>118</v>
      </c>
      <c r="DB118" s="64" t="s">
        <v>119</v>
      </c>
      <c r="DC118" s="64" t="s">
        <v>120</v>
      </c>
      <c r="DD118" s="64" t="s">
        <v>61</v>
      </c>
      <c r="DE118" s="64">
        <v>0</v>
      </c>
      <c r="DF118" s="64">
        <v>0</v>
      </c>
      <c r="DG118" s="64">
        <v>0</v>
      </c>
      <c r="DH118" s="64">
        <v>0</v>
      </c>
      <c r="DI118" s="64">
        <v>0</v>
      </c>
      <c r="DJ118" s="64">
        <v>0</v>
      </c>
      <c r="DK118" s="64" t="s">
        <v>121</v>
      </c>
      <c r="DL118" s="64" t="s">
        <v>93</v>
      </c>
      <c r="DM118" s="64" t="s">
        <v>58</v>
      </c>
      <c r="DN118" s="64" t="s">
        <v>122</v>
      </c>
      <c r="DO118" s="64" t="s">
        <v>103</v>
      </c>
      <c r="DP118" s="64" t="s">
        <v>56</v>
      </c>
      <c r="DQ118" s="64">
        <v>0</v>
      </c>
      <c r="DR118" s="64">
        <v>0</v>
      </c>
      <c r="DS118" s="64">
        <v>0</v>
      </c>
      <c r="DT118" s="64">
        <v>0</v>
      </c>
      <c r="DU118" s="64">
        <v>0</v>
      </c>
      <c r="DV118" s="64">
        <v>0</v>
      </c>
      <c r="DW118" s="64" t="s">
        <v>122</v>
      </c>
      <c r="DX118" s="64" t="s">
        <v>103</v>
      </c>
      <c r="DY118" s="64" t="s">
        <v>56</v>
      </c>
      <c r="DZ118" s="64">
        <v>0</v>
      </c>
      <c r="EA118" s="64">
        <v>0</v>
      </c>
      <c r="EB118" s="64">
        <v>0</v>
      </c>
      <c r="EC118" s="64">
        <v>0</v>
      </c>
      <c r="ED118" s="64">
        <v>0</v>
      </c>
      <c r="EE118" s="64">
        <v>0</v>
      </c>
      <c r="EF118" s="64">
        <v>0</v>
      </c>
      <c r="EG118" s="64">
        <v>0</v>
      </c>
      <c r="EH118" s="64">
        <v>0</v>
      </c>
    </row>
    <row r="119" spans="79:138" ht="12.75">
      <c r="CA119" s="15">
        <v>6</v>
      </c>
      <c r="CB119" s="64" t="e">
        <f t="shared" si="5"/>
        <v>#REF!</v>
      </c>
      <c r="CC119" s="64" t="e">
        <f t="shared" si="5"/>
        <v>#REF!</v>
      </c>
      <c r="CD119" s="64" t="e">
        <f t="shared" si="5"/>
        <v>#REF!</v>
      </c>
      <c r="CE119" s="64" t="e">
        <f t="shared" si="6"/>
        <v>#REF!</v>
      </c>
      <c r="CF119" s="64" t="e">
        <f t="shared" si="6"/>
        <v>#REF!</v>
      </c>
      <c r="CG119" s="64" t="e">
        <f t="shared" si="6"/>
        <v>#REF!</v>
      </c>
      <c r="CH119" s="64" t="e">
        <f t="shared" si="7"/>
        <v>#REF!</v>
      </c>
      <c r="CI119" s="64" t="e">
        <f t="shared" si="7"/>
        <v>#REF!</v>
      </c>
      <c r="CJ119" s="64" t="e">
        <f t="shared" si="7"/>
        <v>#REF!</v>
      </c>
      <c r="CL119" s="64"/>
      <c r="CM119" s="64">
        <v>0</v>
      </c>
      <c r="CN119" s="64">
        <v>0</v>
      </c>
      <c r="CO119" s="64">
        <v>0</v>
      </c>
      <c r="CP119" s="64">
        <v>0</v>
      </c>
      <c r="CQ119" s="64">
        <v>0</v>
      </c>
      <c r="CR119" s="64">
        <v>0</v>
      </c>
      <c r="CS119" s="64">
        <v>0</v>
      </c>
      <c r="CT119" s="64">
        <v>0</v>
      </c>
      <c r="CU119" s="64">
        <v>0</v>
      </c>
      <c r="CV119" s="64">
        <v>0</v>
      </c>
      <c r="CW119" s="64">
        <v>0</v>
      </c>
      <c r="CX119" s="64">
        <v>0</v>
      </c>
      <c r="CY119" s="64">
        <v>6</v>
      </c>
      <c r="CZ119" s="64">
        <v>0</v>
      </c>
      <c r="DA119" s="64">
        <v>0</v>
      </c>
      <c r="DB119" s="64">
        <v>0</v>
      </c>
      <c r="DC119" s="64">
        <v>0</v>
      </c>
      <c r="DD119" s="64">
        <v>0</v>
      </c>
      <c r="DE119" s="64">
        <v>0</v>
      </c>
      <c r="DF119" s="64">
        <v>0</v>
      </c>
      <c r="DG119" s="64">
        <v>0</v>
      </c>
      <c r="DH119" s="64">
        <v>0</v>
      </c>
      <c r="DI119" s="64">
        <v>0</v>
      </c>
      <c r="DJ119" s="64">
        <v>0</v>
      </c>
      <c r="DK119" s="64">
        <v>0</v>
      </c>
      <c r="DL119" s="64">
        <v>0</v>
      </c>
      <c r="DM119" s="64">
        <v>0</v>
      </c>
      <c r="DN119" s="64">
        <v>0</v>
      </c>
      <c r="DO119" s="64">
        <v>0</v>
      </c>
      <c r="DP119" s="64">
        <v>0</v>
      </c>
      <c r="DQ119" s="64">
        <v>0</v>
      </c>
      <c r="DR119" s="64">
        <v>0</v>
      </c>
      <c r="DS119" s="64">
        <v>0</v>
      </c>
      <c r="DT119" s="64">
        <v>0</v>
      </c>
      <c r="DU119" s="64">
        <v>0</v>
      </c>
      <c r="DV119" s="64">
        <v>0</v>
      </c>
      <c r="DW119" s="64">
        <v>0</v>
      </c>
      <c r="DX119" s="64">
        <v>0</v>
      </c>
      <c r="DY119" s="64">
        <v>0</v>
      </c>
      <c r="DZ119" s="64">
        <v>0</v>
      </c>
      <c r="EA119" s="64">
        <v>0</v>
      </c>
      <c r="EB119" s="64">
        <v>0</v>
      </c>
      <c r="EC119" s="64">
        <v>0</v>
      </c>
      <c r="ED119" s="64">
        <v>0</v>
      </c>
      <c r="EE119" s="64">
        <v>0</v>
      </c>
      <c r="EF119" s="64">
        <v>0</v>
      </c>
      <c r="EG119" s="64">
        <v>0</v>
      </c>
      <c r="EH119" s="64">
        <v>0</v>
      </c>
    </row>
    <row r="120" spans="79:138" ht="12.75">
      <c r="CA120" s="15">
        <v>7</v>
      </c>
      <c r="CB120" s="64" t="e">
        <f>IF($CB$113=1,$CM120,IF($CB$113=2,$CP120,IF($CB$113=3,$CS120,IF($CB$113=4,$CV120,IF($CB$113=5,$CY120,IF($CB$113=6,$DB120,""))))))</f>
        <v>#REF!</v>
      </c>
      <c r="CC120" s="64" t="e">
        <f>IF($CB$113=1,$CM120,IF($CB$113=2,$CP120,IF($CB$113=3,$CS120,IF($CB$113=4,$CV120,IF($CB$113=5,$CY120,IF($CB$113=6,$DB120,""))))))</f>
        <v>#REF!</v>
      </c>
      <c r="CD120" s="64" t="e">
        <f>IF($CB$113=1,$CM120,IF($CB$113=2,$CP120,IF($CB$113=3,$CS120,IF($CB$113=4,$CV120,IF($CB$113=5,$CY120,IF($CB$113=6,$DB120,""))))))</f>
        <v>#REF!</v>
      </c>
      <c r="CE120" s="64" t="e">
        <f t="shared" si="6"/>
        <v>#REF!</v>
      </c>
      <c r="CF120" s="64" t="e">
        <f t="shared" si="6"/>
        <v>#REF!</v>
      </c>
      <c r="CG120" s="64" t="e">
        <f t="shared" si="6"/>
        <v>#REF!</v>
      </c>
      <c r="CH120" s="64" t="e">
        <f t="shared" si="7"/>
        <v>#REF!</v>
      </c>
      <c r="CI120" s="64" t="e">
        <f t="shared" si="7"/>
        <v>#REF!</v>
      </c>
      <c r="CJ120" s="64" t="e">
        <f t="shared" si="7"/>
        <v>#REF!</v>
      </c>
      <c r="CL120" s="64"/>
      <c r="CM120" s="64">
        <v>0</v>
      </c>
      <c r="CN120" s="64">
        <v>0</v>
      </c>
      <c r="CO120" s="64">
        <v>0</v>
      </c>
      <c r="CP120" s="64">
        <v>0</v>
      </c>
      <c r="CQ120" s="64">
        <v>0</v>
      </c>
      <c r="CR120" s="64">
        <v>0</v>
      </c>
      <c r="CS120" s="64">
        <v>0</v>
      </c>
      <c r="CT120" s="64">
        <v>0</v>
      </c>
      <c r="CU120" s="64">
        <v>0</v>
      </c>
      <c r="CV120" s="64">
        <v>0</v>
      </c>
      <c r="CW120" s="64">
        <v>0</v>
      </c>
      <c r="CX120" s="64">
        <v>0</v>
      </c>
      <c r="CY120" s="64">
        <v>0</v>
      </c>
      <c r="CZ120" s="64">
        <v>0</v>
      </c>
      <c r="DA120" s="64">
        <v>0</v>
      </c>
      <c r="DB120" s="64">
        <v>0</v>
      </c>
      <c r="DC120" s="64">
        <v>0</v>
      </c>
      <c r="DD120" s="64">
        <v>0</v>
      </c>
      <c r="DE120" s="64">
        <v>0</v>
      </c>
      <c r="DF120" s="64">
        <v>0</v>
      </c>
      <c r="DG120" s="64">
        <v>0</v>
      </c>
      <c r="DH120" s="64">
        <v>0</v>
      </c>
      <c r="DI120" s="64">
        <v>0</v>
      </c>
      <c r="DJ120" s="64">
        <v>0</v>
      </c>
      <c r="DK120" s="64">
        <v>0</v>
      </c>
      <c r="DL120" s="64">
        <v>0</v>
      </c>
      <c r="DM120" s="64">
        <v>0</v>
      </c>
      <c r="DN120" s="64">
        <v>0</v>
      </c>
      <c r="DO120" s="64">
        <v>0</v>
      </c>
      <c r="DP120" s="64">
        <v>0</v>
      </c>
      <c r="DQ120" s="64">
        <v>0</v>
      </c>
      <c r="DR120" s="64">
        <v>0</v>
      </c>
      <c r="DS120" s="64">
        <v>0</v>
      </c>
      <c r="DT120" s="64">
        <v>0</v>
      </c>
      <c r="DU120" s="64">
        <v>0</v>
      </c>
      <c r="DV120" s="64">
        <v>0</v>
      </c>
      <c r="DW120" s="64">
        <v>0</v>
      </c>
      <c r="DX120" s="64">
        <v>0</v>
      </c>
      <c r="DY120" s="64">
        <v>0</v>
      </c>
      <c r="DZ120" s="64">
        <v>0</v>
      </c>
      <c r="EA120" s="64">
        <v>0</v>
      </c>
      <c r="EB120" s="64">
        <v>0</v>
      </c>
      <c r="EC120" s="64">
        <v>0</v>
      </c>
      <c r="ED120" s="64">
        <v>0</v>
      </c>
      <c r="EE120" s="64">
        <v>0</v>
      </c>
      <c r="EF120" s="64">
        <v>0</v>
      </c>
      <c r="EG120" s="64">
        <v>0</v>
      </c>
      <c r="EH120" s="64">
        <v>0</v>
      </c>
    </row>
    <row r="121" spans="79:138" ht="12.75">
      <c r="CA121" s="15">
        <v>8</v>
      </c>
      <c r="CB121" s="64" t="e">
        <f aca="true" t="shared" si="8" ref="CB121:CD125">IF($CB$113=1,CM121,IF($CB$113=2,CP121,IF($CB$113=3,CS121,IF($CB$113=4,CV121,IF($CB$113=5,CY121,IF($CB$113=6,DB121,""))))))</f>
        <v>#REF!</v>
      </c>
      <c r="CC121" s="64" t="e">
        <f t="shared" si="8"/>
        <v>#REF!</v>
      </c>
      <c r="CD121" s="64" t="e">
        <f t="shared" si="8"/>
        <v>#REF!</v>
      </c>
      <c r="CE121" s="64" t="e">
        <f t="shared" si="6"/>
        <v>#REF!</v>
      </c>
      <c r="CF121" s="64" t="e">
        <f t="shared" si="6"/>
        <v>#REF!</v>
      </c>
      <c r="CG121" s="64" t="e">
        <f t="shared" si="6"/>
        <v>#REF!</v>
      </c>
      <c r="CH121" s="64" t="e">
        <f t="shared" si="7"/>
        <v>#REF!</v>
      </c>
      <c r="CI121" s="64" t="e">
        <f t="shared" si="7"/>
        <v>#REF!</v>
      </c>
      <c r="CJ121" s="64" t="e">
        <f t="shared" si="7"/>
        <v>#REF!</v>
      </c>
      <c r="CL121" s="64"/>
      <c r="CM121" s="64">
        <v>0</v>
      </c>
      <c r="CN121" s="64">
        <v>0</v>
      </c>
      <c r="CO121" s="64">
        <v>0</v>
      </c>
      <c r="CP121" s="64">
        <v>0</v>
      </c>
      <c r="CQ121" s="64">
        <v>0</v>
      </c>
      <c r="CR121" s="64">
        <v>0</v>
      </c>
      <c r="CS121" s="64">
        <v>0</v>
      </c>
      <c r="CT121" s="64">
        <v>0</v>
      </c>
      <c r="CU121" s="64">
        <v>0</v>
      </c>
      <c r="CV121" s="64">
        <v>0</v>
      </c>
      <c r="CW121" s="64">
        <v>0</v>
      </c>
      <c r="CX121" s="64">
        <v>0</v>
      </c>
      <c r="CY121" s="64">
        <v>0</v>
      </c>
      <c r="CZ121" s="64">
        <v>0</v>
      </c>
      <c r="DA121" s="64">
        <v>0</v>
      </c>
      <c r="DB121" s="64">
        <v>0</v>
      </c>
      <c r="DC121" s="64">
        <v>0</v>
      </c>
      <c r="DD121" s="64">
        <v>0</v>
      </c>
      <c r="DE121" s="64">
        <v>0</v>
      </c>
      <c r="DF121" s="64">
        <v>0</v>
      </c>
      <c r="DG121" s="64">
        <v>0</v>
      </c>
      <c r="DH121" s="64">
        <v>0</v>
      </c>
      <c r="DI121" s="64">
        <v>0</v>
      </c>
      <c r="DJ121" s="64">
        <v>0</v>
      </c>
      <c r="DK121" s="64">
        <v>0</v>
      </c>
      <c r="DL121" s="64">
        <v>0</v>
      </c>
      <c r="DM121" s="64">
        <v>0</v>
      </c>
      <c r="DN121" s="64">
        <v>0</v>
      </c>
      <c r="DO121" s="64">
        <v>0</v>
      </c>
      <c r="DP121" s="64">
        <v>0</v>
      </c>
      <c r="DQ121" s="64">
        <v>0</v>
      </c>
      <c r="DR121" s="64">
        <v>0</v>
      </c>
      <c r="DS121" s="64">
        <v>0</v>
      </c>
      <c r="DT121" s="64">
        <v>0</v>
      </c>
      <c r="DU121" s="64">
        <v>0</v>
      </c>
      <c r="DV121" s="64">
        <v>0</v>
      </c>
      <c r="DW121" s="64">
        <v>0</v>
      </c>
      <c r="DX121" s="64">
        <v>0</v>
      </c>
      <c r="DY121" s="64">
        <v>0</v>
      </c>
      <c r="DZ121" s="64">
        <v>0</v>
      </c>
      <c r="EA121" s="64">
        <v>0</v>
      </c>
      <c r="EB121" s="64">
        <v>0</v>
      </c>
      <c r="EC121" s="64">
        <v>0</v>
      </c>
      <c r="ED121" s="64">
        <v>0</v>
      </c>
      <c r="EE121" s="64">
        <v>0</v>
      </c>
      <c r="EF121" s="64">
        <v>0</v>
      </c>
      <c r="EG121" s="64">
        <v>0</v>
      </c>
      <c r="EH121" s="64">
        <v>0</v>
      </c>
    </row>
    <row r="122" spans="79:138" ht="12.75">
      <c r="CA122" s="15">
        <v>9</v>
      </c>
      <c r="CB122" s="64" t="e">
        <f t="shared" si="8"/>
        <v>#REF!</v>
      </c>
      <c r="CC122" s="64" t="e">
        <f t="shared" si="8"/>
        <v>#REF!</v>
      </c>
      <c r="CD122" s="64" t="e">
        <f t="shared" si="8"/>
        <v>#REF!</v>
      </c>
      <c r="CE122" s="64" t="e">
        <f t="shared" si="6"/>
        <v>#REF!</v>
      </c>
      <c r="CF122" s="64" t="e">
        <f t="shared" si="6"/>
        <v>#REF!</v>
      </c>
      <c r="CG122" s="64" t="e">
        <f t="shared" si="6"/>
        <v>#REF!</v>
      </c>
      <c r="CH122" s="64" t="e">
        <f t="shared" si="7"/>
        <v>#REF!</v>
      </c>
      <c r="CI122" s="64" t="e">
        <f t="shared" si="7"/>
        <v>#REF!</v>
      </c>
      <c r="CJ122" s="64" t="e">
        <f t="shared" si="7"/>
        <v>#REF!</v>
      </c>
      <c r="CL122" s="64"/>
      <c r="CM122" s="64">
        <v>0</v>
      </c>
      <c r="CN122" s="64">
        <v>0</v>
      </c>
      <c r="CO122" s="64">
        <v>0</v>
      </c>
      <c r="CP122" s="64">
        <v>0</v>
      </c>
      <c r="CQ122" s="64">
        <v>0</v>
      </c>
      <c r="CR122" s="64">
        <v>0</v>
      </c>
      <c r="CS122" s="64">
        <v>0</v>
      </c>
      <c r="CT122" s="64">
        <v>0</v>
      </c>
      <c r="CU122" s="64">
        <v>0</v>
      </c>
      <c r="CV122" s="64">
        <v>0</v>
      </c>
      <c r="CW122" s="64">
        <v>0</v>
      </c>
      <c r="CX122" s="64">
        <v>0</v>
      </c>
      <c r="CY122" s="64">
        <v>0</v>
      </c>
      <c r="CZ122" s="64">
        <v>0</v>
      </c>
      <c r="DA122" s="64">
        <v>0</v>
      </c>
      <c r="DB122" s="64">
        <v>0</v>
      </c>
      <c r="DC122" s="64">
        <v>0</v>
      </c>
      <c r="DD122" s="64">
        <v>0</v>
      </c>
      <c r="DE122" s="64">
        <v>0</v>
      </c>
      <c r="DF122" s="64">
        <v>0</v>
      </c>
      <c r="DG122" s="64">
        <v>0</v>
      </c>
      <c r="DH122" s="64">
        <v>0</v>
      </c>
      <c r="DI122" s="64">
        <v>0</v>
      </c>
      <c r="DJ122" s="64">
        <v>0</v>
      </c>
      <c r="DK122" s="64">
        <v>0</v>
      </c>
      <c r="DL122" s="64">
        <v>0</v>
      </c>
      <c r="DM122" s="64">
        <v>0</v>
      </c>
      <c r="DN122" s="64">
        <v>0</v>
      </c>
      <c r="DO122" s="64">
        <v>0</v>
      </c>
      <c r="DP122" s="64">
        <v>0</v>
      </c>
      <c r="DQ122" s="64">
        <v>0</v>
      </c>
      <c r="DR122" s="64">
        <v>0</v>
      </c>
      <c r="DS122" s="64">
        <v>0</v>
      </c>
      <c r="DT122" s="64">
        <v>0</v>
      </c>
      <c r="DU122" s="64">
        <v>0</v>
      </c>
      <c r="DV122" s="64">
        <v>0</v>
      </c>
      <c r="DW122" s="64">
        <v>0</v>
      </c>
      <c r="DX122" s="64">
        <v>0</v>
      </c>
      <c r="DY122" s="64">
        <v>0</v>
      </c>
      <c r="DZ122" s="64">
        <v>0</v>
      </c>
      <c r="EA122" s="64">
        <v>0</v>
      </c>
      <c r="EB122" s="64">
        <v>0</v>
      </c>
      <c r="EC122" s="64">
        <v>0</v>
      </c>
      <c r="ED122" s="64">
        <v>0</v>
      </c>
      <c r="EE122" s="64">
        <v>0</v>
      </c>
      <c r="EF122" s="64">
        <v>0</v>
      </c>
      <c r="EG122" s="64">
        <v>0</v>
      </c>
      <c r="EH122" s="64">
        <v>0</v>
      </c>
    </row>
    <row r="123" spans="79:138" ht="12.75">
      <c r="CA123" s="15">
        <v>10</v>
      </c>
      <c r="CB123" s="64" t="e">
        <f t="shared" si="8"/>
        <v>#REF!</v>
      </c>
      <c r="CC123" s="64" t="e">
        <f t="shared" si="8"/>
        <v>#REF!</v>
      </c>
      <c r="CD123" s="64" t="e">
        <f t="shared" si="8"/>
        <v>#REF!</v>
      </c>
      <c r="CE123" s="64" t="e">
        <f t="shared" si="6"/>
        <v>#REF!</v>
      </c>
      <c r="CF123" s="64" t="e">
        <f t="shared" si="6"/>
        <v>#REF!</v>
      </c>
      <c r="CG123" s="64" t="e">
        <f t="shared" si="6"/>
        <v>#REF!</v>
      </c>
      <c r="CH123" s="64" t="e">
        <f t="shared" si="7"/>
        <v>#REF!</v>
      </c>
      <c r="CI123" s="64" t="e">
        <f t="shared" si="7"/>
        <v>#REF!</v>
      </c>
      <c r="CJ123" s="64" t="e">
        <f t="shared" si="7"/>
        <v>#REF!</v>
      </c>
      <c r="CL123" s="64"/>
      <c r="CM123" s="64">
        <v>0</v>
      </c>
      <c r="CN123" s="64">
        <v>0</v>
      </c>
      <c r="CO123" s="64">
        <v>0</v>
      </c>
      <c r="CP123" s="64">
        <v>0</v>
      </c>
      <c r="CQ123" s="64">
        <v>0</v>
      </c>
      <c r="CR123" s="64">
        <v>0</v>
      </c>
      <c r="CS123" s="64">
        <v>0</v>
      </c>
      <c r="CT123" s="64">
        <v>0</v>
      </c>
      <c r="CU123" s="64">
        <v>0</v>
      </c>
      <c r="CV123" s="64">
        <v>0</v>
      </c>
      <c r="CW123" s="64">
        <v>0</v>
      </c>
      <c r="CX123" s="64">
        <v>0</v>
      </c>
      <c r="CY123" s="64">
        <v>0</v>
      </c>
      <c r="CZ123" s="64">
        <v>0</v>
      </c>
      <c r="DA123" s="64">
        <v>0</v>
      </c>
      <c r="DB123" s="64">
        <v>0</v>
      </c>
      <c r="DC123" s="64">
        <v>0</v>
      </c>
      <c r="DD123" s="64">
        <v>0</v>
      </c>
      <c r="DE123" s="64">
        <v>0</v>
      </c>
      <c r="DF123" s="64">
        <v>0</v>
      </c>
      <c r="DG123" s="64">
        <v>0</v>
      </c>
      <c r="DH123" s="64">
        <v>0</v>
      </c>
      <c r="DI123" s="64">
        <v>0</v>
      </c>
      <c r="DJ123" s="64">
        <v>0</v>
      </c>
      <c r="DK123" s="64">
        <v>0</v>
      </c>
      <c r="DL123" s="64">
        <v>0</v>
      </c>
      <c r="DM123" s="64">
        <v>0</v>
      </c>
      <c r="DN123" s="64">
        <v>0</v>
      </c>
      <c r="DO123" s="64">
        <v>0</v>
      </c>
      <c r="DP123" s="64">
        <v>0</v>
      </c>
      <c r="DQ123" s="64">
        <v>0</v>
      </c>
      <c r="DR123" s="64">
        <v>0</v>
      </c>
      <c r="DS123" s="64">
        <v>0</v>
      </c>
      <c r="DT123" s="64">
        <v>0</v>
      </c>
      <c r="DU123" s="64">
        <v>0</v>
      </c>
      <c r="DV123" s="64">
        <v>0</v>
      </c>
      <c r="DW123" s="64">
        <v>0</v>
      </c>
      <c r="DX123" s="64">
        <v>0</v>
      </c>
      <c r="DY123" s="64">
        <v>0</v>
      </c>
      <c r="DZ123" s="64">
        <v>0</v>
      </c>
      <c r="EA123" s="64">
        <v>0</v>
      </c>
      <c r="EB123" s="64">
        <v>0</v>
      </c>
      <c r="EC123" s="64">
        <v>0</v>
      </c>
      <c r="ED123" s="64">
        <v>0</v>
      </c>
      <c r="EE123" s="64">
        <v>0</v>
      </c>
      <c r="EF123" s="64">
        <v>0</v>
      </c>
      <c r="EG123" s="64">
        <v>0</v>
      </c>
      <c r="EH123" s="64">
        <v>0</v>
      </c>
    </row>
    <row r="124" spans="79:138" ht="12.75">
      <c r="CA124" s="15">
        <v>11</v>
      </c>
      <c r="CB124" s="64" t="e">
        <f t="shared" si="8"/>
        <v>#REF!</v>
      </c>
      <c r="CC124" s="64" t="e">
        <f t="shared" si="8"/>
        <v>#REF!</v>
      </c>
      <c r="CD124" s="64" t="e">
        <f t="shared" si="8"/>
        <v>#REF!</v>
      </c>
      <c r="CE124" s="64" t="e">
        <f t="shared" si="6"/>
        <v>#REF!</v>
      </c>
      <c r="CF124" s="64" t="e">
        <f t="shared" si="6"/>
        <v>#REF!</v>
      </c>
      <c r="CG124" s="64" t="e">
        <f t="shared" si="6"/>
        <v>#REF!</v>
      </c>
      <c r="CH124" s="64" t="e">
        <f t="shared" si="7"/>
        <v>#REF!</v>
      </c>
      <c r="CI124" s="64" t="e">
        <f t="shared" si="7"/>
        <v>#REF!</v>
      </c>
      <c r="CJ124" s="64" t="e">
        <f t="shared" si="7"/>
        <v>#REF!</v>
      </c>
      <c r="CL124" s="64"/>
      <c r="CM124" s="64">
        <v>0</v>
      </c>
      <c r="CN124" s="64">
        <v>0</v>
      </c>
      <c r="CO124" s="64">
        <v>0</v>
      </c>
      <c r="CP124" s="64">
        <v>0</v>
      </c>
      <c r="CQ124" s="64">
        <v>0</v>
      </c>
      <c r="CR124" s="64">
        <v>0</v>
      </c>
      <c r="CS124" s="64">
        <v>0</v>
      </c>
      <c r="CT124" s="64">
        <v>0</v>
      </c>
      <c r="CU124" s="64">
        <v>0</v>
      </c>
      <c r="CV124" s="64">
        <v>0</v>
      </c>
      <c r="CW124" s="64">
        <v>0</v>
      </c>
      <c r="CX124" s="64">
        <v>0</v>
      </c>
      <c r="CY124" s="64">
        <v>0</v>
      </c>
      <c r="CZ124" s="64">
        <v>0</v>
      </c>
      <c r="DA124" s="64">
        <v>0</v>
      </c>
      <c r="DB124" s="64">
        <v>0</v>
      </c>
      <c r="DC124" s="64">
        <v>0</v>
      </c>
      <c r="DD124" s="64">
        <v>0</v>
      </c>
      <c r="DE124" s="64">
        <v>0</v>
      </c>
      <c r="DF124" s="64">
        <v>0</v>
      </c>
      <c r="DG124" s="64">
        <v>0</v>
      </c>
      <c r="DH124" s="64">
        <v>0</v>
      </c>
      <c r="DI124" s="64">
        <v>0</v>
      </c>
      <c r="DJ124" s="64">
        <v>0</v>
      </c>
      <c r="DK124" s="64">
        <v>0</v>
      </c>
      <c r="DL124" s="64">
        <v>0</v>
      </c>
      <c r="DM124" s="64">
        <v>0</v>
      </c>
      <c r="DN124" s="64">
        <v>0</v>
      </c>
      <c r="DO124" s="64">
        <v>0</v>
      </c>
      <c r="DP124" s="64">
        <v>0</v>
      </c>
      <c r="DQ124" s="64">
        <v>0</v>
      </c>
      <c r="DR124" s="64">
        <v>0</v>
      </c>
      <c r="DS124" s="64">
        <v>0</v>
      </c>
      <c r="DT124" s="64">
        <v>0</v>
      </c>
      <c r="DU124" s="64">
        <v>0</v>
      </c>
      <c r="DV124" s="64">
        <v>0</v>
      </c>
      <c r="DW124" s="64">
        <v>0</v>
      </c>
      <c r="DX124" s="64">
        <v>0</v>
      </c>
      <c r="DY124" s="64">
        <v>0</v>
      </c>
      <c r="DZ124" s="64">
        <v>0</v>
      </c>
      <c r="EA124" s="64">
        <v>0</v>
      </c>
      <c r="EB124" s="64">
        <v>0</v>
      </c>
      <c r="EC124" s="64">
        <v>0</v>
      </c>
      <c r="ED124" s="64">
        <v>0</v>
      </c>
      <c r="EE124" s="64">
        <v>0</v>
      </c>
      <c r="EF124" s="64">
        <v>0</v>
      </c>
      <c r="EG124" s="64">
        <v>0</v>
      </c>
      <c r="EH124" s="64">
        <v>0</v>
      </c>
    </row>
    <row r="125" spans="79:138" ht="12.75">
      <c r="CA125" s="15">
        <v>12</v>
      </c>
      <c r="CB125" s="64" t="e">
        <f t="shared" si="8"/>
        <v>#REF!</v>
      </c>
      <c r="CC125" s="64" t="e">
        <f t="shared" si="8"/>
        <v>#REF!</v>
      </c>
      <c r="CD125" s="64" t="e">
        <f t="shared" si="8"/>
        <v>#REF!</v>
      </c>
      <c r="CE125" s="64" t="e">
        <f t="shared" si="6"/>
        <v>#REF!</v>
      </c>
      <c r="CF125" s="64" t="e">
        <f t="shared" si="6"/>
        <v>#REF!</v>
      </c>
      <c r="CG125" s="64" t="e">
        <f t="shared" si="6"/>
        <v>#REF!</v>
      </c>
      <c r="CL125" s="64"/>
      <c r="CM125" s="64">
        <v>0</v>
      </c>
      <c r="CN125" s="64">
        <v>0</v>
      </c>
      <c r="CO125" s="64">
        <v>0</v>
      </c>
      <c r="CP125" s="64">
        <v>0</v>
      </c>
      <c r="CQ125" s="64">
        <v>0</v>
      </c>
      <c r="CR125" s="64">
        <v>0</v>
      </c>
      <c r="CS125" s="64">
        <v>0</v>
      </c>
      <c r="CT125" s="64">
        <v>0</v>
      </c>
      <c r="CU125" s="64">
        <v>0</v>
      </c>
      <c r="CV125" s="64">
        <v>0</v>
      </c>
      <c r="CW125" s="64">
        <v>0</v>
      </c>
      <c r="CX125" s="64">
        <v>0</v>
      </c>
      <c r="CY125" s="64">
        <v>0</v>
      </c>
      <c r="CZ125" s="64">
        <v>0</v>
      </c>
      <c r="DA125" s="64">
        <v>0</v>
      </c>
      <c r="DB125" s="64">
        <v>0</v>
      </c>
      <c r="DC125" s="64">
        <v>0</v>
      </c>
      <c r="DD125" s="64">
        <v>0</v>
      </c>
      <c r="DE125" s="64">
        <v>0</v>
      </c>
      <c r="DF125" s="64">
        <v>0</v>
      </c>
      <c r="DG125" s="64">
        <v>0</v>
      </c>
      <c r="DH125" s="64">
        <v>0</v>
      </c>
      <c r="DI125" s="64">
        <v>0</v>
      </c>
      <c r="DJ125" s="64">
        <v>0</v>
      </c>
      <c r="DK125" s="64">
        <v>0</v>
      </c>
      <c r="DL125" s="64">
        <v>0</v>
      </c>
      <c r="DM125" s="64">
        <v>0</v>
      </c>
      <c r="DN125" s="64">
        <v>0</v>
      </c>
      <c r="DO125" s="64">
        <v>0</v>
      </c>
      <c r="DP125" s="64">
        <v>0</v>
      </c>
      <c r="DQ125" s="64">
        <v>0</v>
      </c>
      <c r="DR125" s="64">
        <v>0</v>
      </c>
      <c r="DS125" s="64">
        <v>0</v>
      </c>
      <c r="DT125" s="64">
        <v>0</v>
      </c>
      <c r="DU125" s="64">
        <v>0</v>
      </c>
      <c r="DV125" s="64">
        <v>0</v>
      </c>
      <c r="DW125" s="64">
        <v>0</v>
      </c>
      <c r="DX125" s="64">
        <v>0</v>
      </c>
      <c r="DY125" s="64">
        <v>0</v>
      </c>
      <c r="DZ125" s="64">
        <v>0</v>
      </c>
      <c r="EA125" s="64">
        <v>0</v>
      </c>
      <c r="EB125" s="64">
        <v>0</v>
      </c>
      <c r="EC125" s="64">
        <v>0</v>
      </c>
      <c r="ED125" s="64">
        <v>0</v>
      </c>
      <c r="EE125" s="64">
        <v>0</v>
      </c>
      <c r="EF125" s="64">
        <v>0</v>
      </c>
      <c r="EG125" s="64">
        <v>0</v>
      </c>
      <c r="EH125" s="64">
        <v>0</v>
      </c>
    </row>
    <row r="127" spans="79:88" ht="12.75">
      <c r="CA127" s="15" t="s">
        <v>123</v>
      </c>
      <c r="CB127" s="64" t="e">
        <v>#REF!</v>
      </c>
      <c r="CC127" s="64"/>
      <c r="CD127" s="64"/>
      <c r="CE127" s="64" t="e">
        <v>#REF!</v>
      </c>
      <c r="CF127" s="64"/>
      <c r="CG127" s="64"/>
      <c r="CH127" s="64" t="e">
        <v>#REF!</v>
      </c>
      <c r="CI127" s="64"/>
      <c r="CJ127" s="64"/>
    </row>
    <row r="128" spans="79:88" ht="12.75">
      <c r="CA128" s="15" t="s">
        <v>124</v>
      </c>
      <c r="CB128" s="64" t="e">
        <v>#REF!</v>
      </c>
      <c r="CC128" s="64"/>
      <c r="CD128" s="64"/>
      <c r="CE128" s="64" t="e">
        <v>#REF!</v>
      </c>
      <c r="CF128" s="64"/>
      <c r="CG128" s="64"/>
      <c r="CH128" s="64" t="e">
        <v>#REF!</v>
      </c>
      <c r="CI128" s="64"/>
      <c r="CJ128" s="64"/>
    </row>
    <row r="129" spans="79:88" ht="12.75">
      <c r="CA129" s="15" t="s">
        <v>125</v>
      </c>
      <c r="CB129" s="64" t="e">
        <v>#REF!</v>
      </c>
      <c r="CC129" s="64"/>
      <c r="CD129" s="64"/>
      <c r="CE129" s="64" t="e">
        <v>#REF!</v>
      </c>
      <c r="CF129" s="64"/>
      <c r="CG129" s="64"/>
      <c r="CH129" s="64" t="e">
        <v>#REF!</v>
      </c>
      <c r="CI129" s="64"/>
      <c r="CJ129" s="64"/>
    </row>
    <row r="130" spans="79:88" ht="12.75">
      <c r="CA130" s="15" t="s">
        <v>126</v>
      </c>
      <c r="CB130" s="64" t="e">
        <v>#REF!</v>
      </c>
      <c r="CC130" s="64"/>
      <c r="CD130" s="64"/>
      <c r="CE130" s="64" t="e">
        <v>#REF!</v>
      </c>
      <c r="CF130" s="64"/>
      <c r="CG130" s="64"/>
      <c r="CH130" s="64" t="e">
        <v>#REF!</v>
      </c>
      <c r="CI130" s="64"/>
      <c r="CJ130" s="64"/>
    </row>
    <row r="131" spans="79:88" ht="12.75">
      <c r="CA131" s="15" t="s">
        <v>129</v>
      </c>
      <c r="CB131" s="64" t="e">
        <v>#REF!</v>
      </c>
      <c r="CC131" s="64"/>
      <c r="CD131" s="64"/>
      <c r="CE131" s="64" t="e">
        <v>#REF!</v>
      </c>
      <c r="CF131" s="64"/>
      <c r="CG131" s="64"/>
      <c r="CH131" s="64" t="e">
        <v>#REF!</v>
      </c>
      <c r="CI131" s="64"/>
      <c r="CJ131" s="64"/>
    </row>
    <row r="132" spans="79:88" ht="12.75">
      <c r="CA132" s="15" t="s">
        <v>130</v>
      </c>
      <c r="CB132" s="64" t="e">
        <v>#REF!</v>
      </c>
      <c r="CC132" s="64"/>
      <c r="CD132" s="64"/>
      <c r="CE132" s="64" t="e">
        <v>#REF!</v>
      </c>
      <c r="CF132" s="64"/>
      <c r="CG132" s="64"/>
      <c r="CH132" s="64" t="e">
        <v>#REF!</v>
      </c>
      <c r="CI132" s="64"/>
      <c r="CJ132" s="64"/>
    </row>
  </sheetData>
  <sheetProtection/>
  <mergeCells count="278">
    <mergeCell ref="AE1:AM1"/>
    <mergeCell ref="AE2:AM2"/>
    <mergeCell ref="AE3:AM3"/>
    <mergeCell ref="A4:B4"/>
    <mergeCell ref="C4:L4"/>
    <mergeCell ref="M4:O4"/>
    <mergeCell ref="P4:Z4"/>
    <mergeCell ref="M5:O5"/>
    <mergeCell ref="A6:B6"/>
    <mergeCell ref="M6:O6"/>
    <mergeCell ref="A7:B7"/>
    <mergeCell ref="M7:O7"/>
    <mergeCell ref="AL8:AM8"/>
    <mergeCell ref="P7:AE7"/>
    <mergeCell ref="P5:Z5"/>
    <mergeCell ref="P6:Z6"/>
    <mergeCell ref="A5:B5"/>
    <mergeCell ref="A9:AM9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W12:Y14"/>
    <mergeCell ref="Z12:AF14"/>
    <mergeCell ref="AG12:AK14"/>
    <mergeCell ref="AL12:AM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F17"/>
    <mergeCell ref="AG15:AK17"/>
    <mergeCell ref="AL15:AM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F20"/>
    <mergeCell ref="AG18:AK20"/>
    <mergeCell ref="AL18:AM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F29"/>
    <mergeCell ref="AG27:AK29"/>
    <mergeCell ref="AL27:AM29"/>
    <mergeCell ref="O28:P28"/>
    <mergeCell ref="T28:U28"/>
    <mergeCell ref="O29:P29"/>
    <mergeCell ref="T29:U29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W34:Y36"/>
    <mergeCell ref="Z34:AF36"/>
    <mergeCell ref="AG34:AK36"/>
    <mergeCell ref="AL34:AM36"/>
    <mergeCell ref="O35:P35"/>
    <mergeCell ref="T35:U35"/>
    <mergeCell ref="O36:P36"/>
    <mergeCell ref="T36:U36"/>
    <mergeCell ref="A37:B39"/>
    <mergeCell ref="C37:J39"/>
    <mergeCell ref="K37:N39"/>
    <mergeCell ref="O37:P37"/>
    <mergeCell ref="T37:U37"/>
    <mergeCell ref="W37:Y39"/>
    <mergeCell ref="Z37:AF39"/>
    <mergeCell ref="AG37:AK39"/>
    <mergeCell ref="AL37:AM39"/>
    <mergeCell ref="O38:P38"/>
    <mergeCell ref="T38:U38"/>
    <mergeCell ref="O39:P39"/>
    <mergeCell ref="T39:U39"/>
    <mergeCell ref="A40:B42"/>
    <mergeCell ref="C40:J42"/>
    <mergeCell ref="K40:N42"/>
    <mergeCell ref="O40:P40"/>
    <mergeCell ref="T40:U40"/>
    <mergeCell ref="W40:Y42"/>
    <mergeCell ref="Z40:AF42"/>
    <mergeCell ref="AG40:AK42"/>
    <mergeCell ref="AL40:AM42"/>
    <mergeCell ref="O41:P41"/>
    <mergeCell ref="T41:U41"/>
    <mergeCell ref="O42:P42"/>
    <mergeCell ref="T42:U42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U50:AU55"/>
    <mergeCell ref="AV50:AV55"/>
    <mergeCell ref="AW50:AW55"/>
    <mergeCell ref="AX50:AX55"/>
    <mergeCell ref="AY50:AY55"/>
    <mergeCell ref="AZ50:AZ55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Z80:AZ85"/>
    <mergeCell ref="AT80:AT85"/>
    <mergeCell ref="AU80:AU85"/>
    <mergeCell ref="AV80:AV85"/>
    <mergeCell ref="AW80:AW85"/>
    <mergeCell ref="AX80:AX85"/>
    <mergeCell ref="AY80:AY85"/>
  </mergeCells>
  <conditionalFormatting sqref="AO50 AO56 AO62 AO68 AO74">
    <cfRule type="cellIs" priority="1" dxfId="1" operator="notEqual" stopIfTrue="1">
      <formula>3</formula>
    </cfRule>
  </conditionalFormatting>
  <conditionalFormatting sqref="AP50 AP56 AP62 AP68 AP74">
    <cfRule type="cellIs" priority="2" dxfId="1" operator="notEqual" stopIfTrue="1">
      <formula>0</formula>
    </cfRule>
  </conditionalFormatting>
  <conditionalFormatting sqref="T88:U88 T112:U112 F88:R88 F112:R112">
    <cfRule type="cellIs" priority="3" dxfId="1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16" operator="equal" stopIfTrue="1">
      <formula>0</formula>
    </cfRule>
  </conditionalFormatting>
  <printOptions/>
  <pageMargins left="0.66" right="0.13" top="0.54" bottom="0.39" header="0.512" footer="0.34"/>
  <pageSetup horizontalDpi="600" verticalDpi="600" orientation="portrait" paperSize="9" scale="80" r:id="rId1"/>
  <colBreaks count="2" manualBreakCount="2">
    <brk id="39" max="112" man="1"/>
    <brk id="52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G138"/>
  <sheetViews>
    <sheetView tabSelected="1" view="pageBreakPreview" zoomScaleNormal="75" zoomScaleSheetLayoutView="100" zoomScalePageLayoutView="0" workbookViewId="0" topLeftCell="A1">
      <selection activeCell="T49" sqref="T49"/>
    </sheetView>
  </sheetViews>
  <sheetFormatPr defaultColWidth="9" defaultRowHeight="14.25"/>
  <cols>
    <col min="1" max="2" width="3.8984375" style="65" customWidth="1"/>
    <col min="3" max="3" width="3.8984375" style="25" customWidth="1"/>
    <col min="4" max="4" width="4.09765625" style="25" customWidth="1"/>
    <col min="5" max="5" width="6.19921875" style="25" hidden="1" customWidth="1"/>
    <col min="6" max="6" width="3.8984375" style="25" customWidth="1"/>
    <col min="7" max="7" width="3.8984375" style="25" hidden="1" customWidth="1"/>
    <col min="8" max="8" width="3.8984375" style="25" customWidth="1"/>
    <col min="9" max="9" width="3.8984375" style="25" hidden="1" customWidth="1"/>
    <col min="10" max="11" width="3.8984375" style="25" customWidth="1"/>
    <col min="12" max="12" width="3.8984375" style="25" hidden="1" customWidth="1"/>
    <col min="13" max="13" width="3.8984375" style="25" customWidth="1"/>
    <col min="14" max="14" width="3.3984375" style="25" hidden="1" customWidth="1"/>
    <col min="15" max="16" width="3.8984375" style="25" customWidth="1"/>
    <col min="17" max="17" width="3.3984375" style="25" hidden="1" customWidth="1"/>
    <col min="18" max="18" width="3.8984375" style="25" customWidth="1"/>
    <col min="19" max="19" width="4.3984375" style="25" hidden="1" customWidth="1"/>
    <col min="20" max="21" width="3.8984375" style="25" customWidth="1"/>
    <col min="22" max="22" width="3.8984375" style="25" hidden="1" customWidth="1"/>
    <col min="23" max="23" width="3.8984375" style="25" customWidth="1"/>
    <col min="24" max="24" width="3.8984375" style="25" hidden="1" customWidth="1"/>
    <col min="25" max="26" width="3.8984375" style="25" customWidth="1"/>
    <col min="27" max="27" width="3.8984375" style="25" hidden="1" customWidth="1"/>
    <col min="28" max="28" width="3.8984375" style="25" customWidth="1"/>
    <col min="29" max="29" width="3.8984375" style="25" hidden="1" customWidth="1"/>
    <col min="30" max="31" width="3.8984375" style="25" customWidth="1"/>
    <col min="32" max="32" width="3.8984375" style="25" hidden="1" customWidth="1"/>
    <col min="33" max="33" width="3.8984375" style="25" customWidth="1"/>
    <col min="34" max="34" width="3.8984375" style="25" hidden="1" customWidth="1"/>
    <col min="35" max="41" width="3.8984375" style="25" customWidth="1"/>
    <col min="42" max="42" width="7" style="25" customWidth="1"/>
    <col min="43" max="43" width="4.69921875" style="25" customWidth="1"/>
    <col min="44" max="44" width="3.296875" style="65" customWidth="1"/>
    <col min="45" max="49" width="5.69921875" style="65" hidden="1" customWidth="1"/>
    <col min="50" max="56" width="9" style="65" hidden="1" customWidth="1"/>
    <col min="57" max="57" width="17.69921875" style="321" customWidth="1"/>
    <col min="58" max="58" width="18.8984375" style="65" customWidth="1"/>
    <col min="59" max="77" width="9" style="65" customWidth="1"/>
    <col min="78" max="78" width="5.8984375" style="65" customWidth="1"/>
    <col min="79" max="16384" width="9" style="65" customWidth="1"/>
  </cols>
  <sheetData>
    <row r="1" spans="31:43" ht="18" customHeight="1">
      <c r="AE1" s="73"/>
      <c r="AF1" s="73"/>
      <c r="AG1" s="73"/>
      <c r="AH1" s="73"/>
      <c r="AI1" s="400"/>
      <c r="AJ1" s="400"/>
      <c r="AK1" s="400"/>
      <c r="AL1" s="400"/>
      <c r="AM1" s="400"/>
      <c r="AN1" s="400"/>
      <c r="AO1" s="400"/>
      <c r="AP1" s="400"/>
      <c r="AQ1" s="400"/>
    </row>
    <row r="2" spans="2:43" ht="18" customHeight="1">
      <c r="B2" s="66" t="s">
        <v>15</v>
      </c>
      <c r="C2" s="67">
        <v>9</v>
      </c>
      <c r="D2" s="68" t="s">
        <v>3</v>
      </c>
      <c r="E2" s="66" t="s">
        <v>3</v>
      </c>
      <c r="J2" s="20" t="s">
        <v>406</v>
      </c>
      <c r="K2" s="69"/>
      <c r="AD2" s="16"/>
      <c r="AE2" s="16"/>
      <c r="AF2" s="16"/>
      <c r="AG2" s="16"/>
      <c r="AH2" s="15"/>
      <c r="AI2" s="402"/>
      <c r="AJ2" s="402"/>
      <c r="AK2" s="402"/>
      <c r="AL2" s="402"/>
      <c r="AM2" s="402"/>
      <c r="AN2" s="402"/>
      <c r="AO2" s="402"/>
      <c r="AP2" s="402"/>
      <c r="AQ2" s="402"/>
    </row>
    <row r="3" spans="30:43" ht="18" customHeight="1">
      <c r="AD3" s="16"/>
      <c r="AE3" s="16"/>
      <c r="AF3" s="16"/>
      <c r="AG3" s="16"/>
      <c r="AH3" s="16"/>
      <c r="AI3" s="403"/>
      <c r="AJ3" s="403"/>
      <c r="AK3" s="403"/>
      <c r="AL3" s="403"/>
      <c r="AM3" s="403"/>
      <c r="AN3" s="403"/>
      <c r="AO3" s="403"/>
      <c r="AP3" s="403"/>
      <c r="AQ3" s="403"/>
    </row>
    <row r="4" spans="1:57" ht="18" customHeight="1">
      <c r="A4" s="401" t="s">
        <v>17</v>
      </c>
      <c r="B4" s="401"/>
      <c r="C4" s="401" t="s">
        <v>18</v>
      </c>
      <c r="D4" s="401"/>
      <c r="E4" s="401"/>
      <c r="F4" s="401"/>
      <c r="G4" s="401"/>
      <c r="H4" s="401"/>
      <c r="I4" s="401"/>
      <c r="J4" s="401"/>
      <c r="K4" s="401"/>
      <c r="L4" s="401"/>
      <c r="M4" s="401" t="s">
        <v>19</v>
      </c>
      <c r="N4" s="401"/>
      <c r="O4" s="401"/>
      <c r="P4" s="401" t="s">
        <v>18</v>
      </c>
      <c r="Q4" s="401"/>
      <c r="R4" s="401"/>
      <c r="S4" s="401"/>
      <c r="T4" s="401"/>
      <c r="U4" s="401"/>
      <c r="V4" s="401"/>
      <c r="W4" s="401"/>
      <c r="X4" s="401"/>
      <c r="Y4" s="401"/>
      <c r="BE4" s="322" t="str">
        <f>'参加チーム一覧 (コート別)'!C22</f>
        <v>VENOM</v>
      </c>
    </row>
    <row r="5" spans="1:57" ht="18" customHeight="1">
      <c r="A5" s="401">
        <v>1</v>
      </c>
      <c r="B5" s="401"/>
      <c r="C5" s="109" t="str">
        <f>BE4</f>
        <v>VENOM</v>
      </c>
      <c r="D5" s="110"/>
      <c r="E5" s="110"/>
      <c r="F5" s="110"/>
      <c r="G5" s="110"/>
      <c r="H5" s="110"/>
      <c r="I5" s="110"/>
      <c r="J5" s="110"/>
      <c r="K5" s="111"/>
      <c r="L5" s="70"/>
      <c r="M5" s="401">
        <v>4</v>
      </c>
      <c r="N5" s="401"/>
      <c r="O5" s="401"/>
      <c r="P5" s="109" t="str">
        <f>BE7</f>
        <v>空</v>
      </c>
      <c r="Q5" s="110"/>
      <c r="R5" s="110"/>
      <c r="S5" s="110"/>
      <c r="T5" s="110"/>
      <c r="U5" s="110"/>
      <c r="V5" s="110"/>
      <c r="W5" s="110"/>
      <c r="X5" s="110"/>
      <c r="Y5" s="111"/>
      <c r="BE5" s="322" t="str">
        <f>'参加チーム一覧 (コート別)'!C23</f>
        <v>ノーティーアト</v>
      </c>
    </row>
    <row r="6" spans="1:57" ht="18" customHeight="1">
      <c r="A6" s="401">
        <v>2</v>
      </c>
      <c r="B6" s="401"/>
      <c r="C6" s="109" t="str">
        <f>BE5</f>
        <v>ノーティーアト</v>
      </c>
      <c r="D6" s="110"/>
      <c r="E6" s="110"/>
      <c r="F6" s="110"/>
      <c r="G6" s="110"/>
      <c r="H6" s="110"/>
      <c r="I6" s="110"/>
      <c r="J6" s="110"/>
      <c r="K6" s="111"/>
      <c r="L6" s="70"/>
      <c r="M6" s="401">
        <v>5</v>
      </c>
      <c r="N6" s="401"/>
      <c r="O6" s="401"/>
      <c r="P6" s="109" t="str">
        <f>BE8</f>
        <v>レッドビッキーズ</v>
      </c>
      <c r="Q6" s="110"/>
      <c r="R6" s="110"/>
      <c r="S6" s="110"/>
      <c r="T6" s="110"/>
      <c r="U6" s="110"/>
      <c r="V6" s="110"/>
      <c r="W6" s="110"/>
      <c r="X6" s="110"/>
      <c r="Y6" s="111"/>
      <c r="BE6" s="322" t="str">
        <f>'参加チーム一覧 (コート別)'!C24</f>
        <v>victory</v>
      </c>
    </row>
    <row r="7" spans="1:57" ht="18" customHeight="1">
      <c r="A7" s="401">
        <v>3</v>
      </c>
      <c r="B7" s="401"/>
      <c r="C7" s="109" t="str">
        <f>BE6</f>
        <v>victory</v>
      </c>
      <c r="D7" s="110"/>
      <c r="E7" s="110"/>
      <c r="F7" s="110"/>
      <c r="G7" s="110"/>
      <c r="H7" s="110"/>
      <c r="I7" s="110"/>
      <c r="J7" s="110"/>
      <c r="K7" s="111"/>
      <c r="L7" s="70"/>
      <c r="M7" s="401">
        <v>6</v>
      </c>
      <c r="N7" s="401"/>
      <c r="O7" s="401"/>
      <c r="P7" s="109" t="str">
        <f>BE9</f>
        <v>マイペース</v>
      </c>
      <c r="Q7" s="110"/>
      <c r="R7" s="110"/>
      <c r="S7" s="110"/>
      <c r="T7" s="110"/>
      <c r="U7" s="110"/>
      <c r="V7" s="110"/>
      <c r="W7" s="110"/>
      <c r="X7" s="110"/>
      <c r="Y7" s="111"/>
      <c r="BE7" s="322" t="str">
        <f>'参加チーム一覧 (コート別)'!C25</f>
        <v>空</v>
      </c>
    </row>
    <row r="8" spans="42:57" ht="13.5" customHeight="1">
      <c r="AP8" s="65"/>
      <c r="AQ8" s="65"/>
      <c r="BE8" s="322" t="str">
        <f>'参加チーム一覧 (コート別)'!C26</f>
        <v>レッドビッキーズ</v>
      </c>
    </row>
    <row r="9" spans="1:57" ht="18" customHeight="1">
      <c r="A9" s="404" t="s">
        <v>127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BE9" s="322" t="str">
        <f>'参加チーム一覧 (コート別)'!C27</f>
        <v>マイペース</v>
      </c>
    </row>
    <row r="10" ht="6.75" customHeight="1" thickBot="1"/>
    <row r="11" spans="1:43" ht="18" customHeight="1">
      <c r="A11" s="405" t="s">
        <v>21</v>
      </c>
      <c r="B11" s="406"/>
      <c r="C11" s="406" t="s">
        <v>22</v>
      </c>
      <c r="D11" s="406"/>
      <c r="E11" s="406"/>
      <c r="F11" s="406"/>
      <c r="G11" s="406"/>
      <c r="H11" s="406"/>
      <c r="I11" s="406"/>
      <c r="J11" s="406"/>
      <c r="K11" s="407" t="s">
        <v>23</v>
      </c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9"/>
      <c r="Z11" s="406" t="s">
        <v>22</v>
      </c>
      <c r="AA11" s="406"/>
      <c r="AB11" s="406"/>
      <c r="AC11" s="406"/>
      <c r="AD11" s="406"/>
      <c r="AE11" s="406"/>
      <c r="AF11" s="406"/>
      <c r="AG11" s="410"/>
      <c r="AH11" s="80"/>
      <c r="AI11" s="411" t="s">
        <v>24</v>
      </c>
      <c r="AJ11" s="408"/>
      <c r="AK11" s="408"/>
      <c r="AL11" s="408"/>
      <c r="AM11" s="408"/>
      <c r="AN11" s="408"/>
      <c r="AO11" s="408"/>
      <c r="AP11" s="408"/>
      <c r="AQ11" s="412"/>
    </row>
    <row r="12" spans="1:43" ht="13.5" customHeight="1">
      <c r="A12" s="413">
        <v>1</v>
      </c>
      <c r="B12" s="401"/>
      <c r="C12" s="414" t="str">
        <f>C5</f>
        <v>VENOM</v>
      </c>
      <c r="D12" s="414"/>
      <c r="E12" s="414"/>
      <c r="F12" s="414"/>
      <c r="G12" s="414"/>
      <c r="H12" s="414"/>
      <c r="I12" s="414"/>
      <c r="J12" s="414"/>
      <c r="K12" s="415">
        <f>COUNTIF(Q12:Q14,"〇")</f>
        <v>2</v>
      </c>
      <c r="L12" s="416"/>
      <c r="M12" s="416"/>
      <c r="N12" s="417"/>
      <c r="O12" s="424">
        <v>15</v>
      </c>
      <c r="P12" s="425"/>
      <c r="Q12" s="28" t="str">
        <f aca="true" t="shared" si="0" ref="Q12:Q48">IF(O12&gt;T12,"〇","  ")</f>
        <v>〇</v>
      </c>
      <c r="R12" s="29" t="s">
        <v>25</v>
      </c>
      <c r="S12" s="30" t="str">
        <f aca="true" t="shared" si="1" ref="S12:S48">IF(T12&gt;O12,"〇","  ")</f>
        <v>  </v>
      </c>
      <c r="T12" s="424">
        <v>8</v>
      </c>
      <c r="U12" s="425"/>
      <c r="V12" s="31"/>
      <c r="W12" s="415">
        <f>COUNTIF(S12:S14,"〇")</f>
        <v>0</v>
      </c>
      <c r="X12" s="416"/>
      <c r="Y12" s="417"/>
      <c r="Z12" s="414" t="str">
        <f>C7</f>
        <v>victory</v>
      </c>
      <c r="AA12" s="414"/>
      <c r="AB12" s="414"/>
      <c r="AC12" s="414"/>
      <c r="AD12" s="414"/>
      <c r="AE12" s="414"/>
      <c r="AF12" s="414"/>
      <c r="AG12" s="426"/>
      <c r="AH12" s="131"/>
      <c r="AI12" s="427" t="str">
        <f>C46</f>
        <v>レッドビッキーズ</v>
      </c>
      <c r="AJ12" s="414"/>
      <c r="AK12" s="414"/>
      <c r="AL12" s="414"/>
      <c r="AM12" s="414"/>
      <c r="AN12" s="414" t="str">
        <f>Z46</f>
        <v>マイペース</v>
      </c>
      <c r="AO12" s="414"/>
      <c r="AP12" s="414"/>
      <c r="AQ12" s="426"/>
    </row>
    <row r="13" spans="1:43" ht="13.5" customHeight="1">
      <c r="A13" s="413"/>
      <c r="B13" s="401"/>
      <c r="C13" s="414"/>
      <c r="D13" s="414"/>
      <c r="E13" s="414"/>
      <c r="F13" s="414"/>
      <c r="G13" s="414"/>
      <c r="H13" s="414"/>
      <c r="I13" s="414"/>
      <c r="J13" s="414"/>
      <c r="K13" s="418"/>
      <c r="L13" s="419"/>
      <c r="M13" s="419"/>
      <c r="N13" s="420"/>
      <c r="O13" s="428">
        <v>15</v>
      </c>
      <c r="P13" s="429"/>
      <c r="Q13" s="33" t="str">
        <f t="shared" si="0"/>
        <v>〇</v>
      </c>
      <c r="R13" s="34" t="s">
        <v>26</v>
      </c>
      <c r="S13" s="35" t="str">
        <f t="shared" si="1"/>
        <v>  </v>
      </c>
      <c r="T13" s="428">
        <v>10</v>
      </c>
      <c r="U13" s="429"/>
      <c r="V13" s="36" t="str">
        <f>IF(T13&gt;O13,"〇","  ")</f>
        <v>  </v>
      </c>
      <c r="W13" s="418"/>
      <c r="X13" s="419"/>
      <c r="Y13" s="420"/>
      <c r="Z13" s="414"/>
      <c r="AA13" s="414"/>
      <c r="AB13" s="414"/>
      <c r="AC13" s="414"/>
      <c r="AD13" s="414"/>
      <c r="AE13" s="414"/>
      <c r="AF13" s="414"/>
      <c r="AG13" s="426"/>
      <c r="AH13" s="131"/>
      <c r="AI13" s="427"/>
      <c r="AJ13" s="414"/>
      <c r="AK13" s="414"/>
      <c r="AL13" s="414"/>
      <c r="AM13" s="414"/>
      <c r="AN13" s="414"/>
      <c r="AO13" s="414"/>
      <c r="AP13" s="414"/>
      <c r="AQ13" s="426"/>
    </row>
    <row r="14" spans="1:43" ht="13.5" customHeight="1">
      <c r="A14" s="413"/>
      <c r="B14" s="401"/>
      <c r="C14" s="414"/>
      <c r="D14" s="414"/>
      <c r="E14" s="414"/>
      <c r="F14" s="414"/>
      <c r="G14" s="414"/>
      <c r="H14" s="414"/>
      <c r="I14" s="414"/>
      <c r="J14" s="414"/>
      <c r="K14" s="421"/>
      <c r="L14" s="422"/>
      <c r="M14" s="422"/>
      <c r="N14" s="423"/>
      <c r="O14" s="430"/>
      <c r="P14" s="431"/>
      <c r="Q14" s="37" t="str">
        <f t="shared" si="0"/>
        <v>  </v>
      </c>
      <c r="R14" s="38" t="s">
        <v>27</v>
      </c>
      <c r="S14" s="39" t="str">
        <f t="shared" si="1"/>
        <v>  </v>
      </c>
      <c r="T14" s="430"/>
      <c r="U14" s="431"/>
      <c r="V14" s="40" t="str">
        <f>IF(T14&gt;O14,"〇","  ")</f>
        <v>  </v>
      </c>
      <c r="W14" s="421"/>
      <c r="X14" s="422"/>
      <c r="Y14" s="423"/>
      <c r="Z14" s="414"/>
      <c r="AA14" s="414"/>
      <c r="AB14" s="414"/>
      <c r="AC14" s="414"/>
      <c r="AD14" s="414"/>
      <c r="AE14" s="414"/>
      <c r="AF14" s="414"/>
      <c r="AG14" s="426"/>
      <c r="AH14" s="131"/>
      <c r="AI14" s="427"/>
      <c r="AJ14" s="414"/>
      <c r="AK14" s="414"/>
      <c r="AL14" s="414"/>
      <c r="AM14" s="414"/>
      <c r="AN14" s="414"/>
      <c r="AO14" s="414"/>
      <c r="AP14" s="414"/>
      <c r="AQ14" s="426"/>
    </row>
    <row r="15" spans="1:43" ht="13.5" customHeight="1">
      <c r="A15" s="413">
        <v>2</v>
      </c>
      <c r="B15" s="401"/>
      <c r="C15" s="414" t="str">
        <f>C6</f>
        <v>ノーティーアト</v>
      </c>
      <c r="D15" s="414"/>
      <c r="E15" s="414"/>
      <c r="F15" s="414"/>
      <c r="G15" s="414"/>
      <c r="H15" s="414"/>
      <c r="I15" s="414"/>
      <c r="J15" s="414"/>
      <c r="K15" s="415">
        <f>COUNTIF(Q15:Q17,"〇")</f>
        <v>2</v>
      </c>
      <c r="L15" s="416"/>
      <c r="M15" s="416"/>
      <c r="N15" s="417"/>
      <c r="O15" s="432">
        <v>15</v>
      </c>
      <c r="P15" s="433"/>
      <c r="Q15" s="28" t="str">
        <f t="shared" si="0"/>
        <v>〇</v>
      </c>
      <c r="R15" s="41" t="s">
        <v>25</v>
      </c>
      <c r="S15" s="30" t="str">
        <f t="shared" si="1"/>
        <v>  </v>
      </c>
      <c r="T15" s="432">
        <v>8</v>
      </c>
      <c r="U15" s="433"/>
      <c r="V15" s="42"/>
      <c r="W15" s="415">
        <f>COUNTIF(S15:S17,"〇")</f>
        <v>0</v>
      </c>
      <c r="X15" s="416"/>
      <c r="Y15" s="417"/>
      <c r="Z15" s="414" t="str">
        <f>P5</f>
        <v>空</v>
      </c>
      <c r="AA15" s="414"/>
      <c r="AB15" s="414"/>
      <c r="AC15" s="414"/>
      <c r="AD15" s="414"/>
      <c r="AE15" s="414"/>
      <c r="AF15" s="414"/>
      <c r="AG15" s="426"/>
      <c r="AH15" s="131"/>
      <c r="AI15" s="427" t="str">
        <f>C12</f>
        <v>VENOM</v>
      </c>
      <c r="AJ15" s="414"/>
      <c r="AK15" s="414"/>
      <c r="AL15" s="414"/>
      <c r="AM15" s="414"/>
      <c r="AN15" s="414" t="str">
        <f>Z12</f>
        <v>victory</v>
      </c>
      <c r="AO15" s="414"/>
      <c r="AP15" s="414"/>
      <c r="AQ15" s="426"/>
    </row>
    <row r="16" spans="1:43" ht="13.5" customHeight="1">
      <c r="A16" s="413"/>
      <c r="B16" s="401"/>
      <c r="C16" s="414"/>
      <c r="D16" s="414"/>
      <c r="E16" s="414"/>
      <c r="F16" s="414"/>
      <c r="G16" s="414"/>
      <c r="H16" s="414"/>
      <c r="I16" s="414"/>
      <c r="J16" s="414"/>
      <c r="K16" s="418"/>
      <c r="L16" s="419"/>
      <c r="M16" s="419"/>
      <c r="N16" s="420"/>
      <c r="O16" s="428">
        <v>15</v>
      </c>
      <c r="P16" s="429"/>
      <c r="Q16" s="33" t="str">
        <f t="shared" si="0"/>
        <v>〇</v>
      </c>
      <c r="R16" s="34" t="s">
        <v>26</v>
      </c>
      <c r="S16" s="35" t="str">
        <f t="shared" si="1"/>
        <v>  </v>
      </c>
      <c r="T16" s="428">
        <v>13</v>
      </c>
      <c r="U16" s="429"/>
      <c r="V16" s="36"/>
      <c r="W16" s="418"/>
      <c r="X16" s="419"/>
      <c r="Y16" s="420"/>
      <c r="Z16" s="414"/>
      <c r="AA16" s="414"/>
      <c r="AB16" s="414"/>
      <c r="AC16" s="414"/>
      <c r="AD16" s="414"/>
      <c r="AE16" s="414"/>
      <c r="AF16" s="414"/>
      <c r="AG16" s="426"/>
      <c r="AH16" s="131"/>
      <c r="AI16" s="427"/>
      <c r="AJ16" s="414"/>
      <c r="AK16" s="414"/>
      <c r="AL16" s="414"/>
      <c r="AM16" s="414"/>
      <c r="AN16" s="414"/>
      <c r="AO16" s="414"/>
      <c r="AP16" s="414"/>
      <c r="AQ16" s="426"/>
    </row>
    <row r="17" spans="1:43" ht="13.5" customHeight="1">
      <c r="A17" s="413"/>
      <c r="B17" s="401"/>
      <c r="C17" s="414"/>
      <c r="D17" s="414"/>
      <c r="E17" s="414"/>
      <c r="F17" s="414"/>
      <c r="G17" s="414"/>
      <c r="H17" s="414"/>
      <c r="I17" s="414"/>
      <c r="J17" s="414"/>
      <c r="K17" s="421"/>
      <c r="L17" s="422"/>
      <c r="M17" s="422"/>
      <c r="N17" s="423"/>
      <c r="O17" s="434"/>
      <c r="P17" s="435"/>
      <c r="Q17" s="37" t="str">
        <f t="shared" si="0"/>
        <v>  </v>
      </c>
      <c r="R17" s="44" t="s">
        <v>27</v>
      </c>
      <c r="S17" s="39" t="str">
        <f t="shared" si="1"/>
        <v>  </v>
      </c>
      <c r="T17" s="434"/>
      <c r="U17" s="435"/>
      <c r="V17" s="45"/>
      <c r="W17" s="421"/>
      <c r="X17" s="422"/>
      <c r="Y17" s="423"/>
      <c r="Z17" s="414"/>
      <c r="AA17" s="414"/>
      <c r="AB17" s="414"/>
      <c r="AC17" s="414"/>
      <c r="AD17" s="414"/>
      <c r="AE17" s="414"/>
      <c r="AF17" s="414"/>
      <c r="AG17" s="426"/>
      <c r="AH17" s="131"/>
      <c r="AI17" s="427"/>
      <c r="AJ17" s="414"/>
      <c r="AK17" s="414"/>
      <c r="AL17" s="414"/>
      <c r="AM17" s="414"/>
      <c r="AN17" s="414"/>
      <c r="AO17" s="414"/>
      <c r="AP17" s="414"/>
      <c r="AQ17" s="426"/>
    </row>
    <row r="18" spans="1:43" ht="13.5" customHeight="1">
      <c r="A18" s="413">
        <v>3</v>
      </c>
      <c r="B18" s="401"/>
      <c r="C18" s="414" t="str">
        <f>C7</f>
        <v>victory</v>
      </c>
      <c r="D18" s="414"/>
      <c r="E18" s="414"/>
      <c r="F18" s="414"/>
      <c r="G18" s="414"/>
      <c r="H18" s="414"/>
      <c r="I18" s="414"/>
      <c r="J18" s="414"/>
      <c r="K18" s="415">
        <f>COUNTIF(Q18:Q20,"〇")</f>
        <v>2</v>
      </c>
      <c r="L18" s="416"/>
      <c r="M18" s="416"/>
      <c r="N18" s="417"/>
      <c r="O18" s="432">
        <v>15</v>
      </c>
      <c r="P18" s="433"/>
      <c r="Q18" s="28" t="str">
        <f t="shared" si="0"/>
        <v>〇</v>
      </c>
      <c r="R18" s="41">
        <v>0</v>
      </c>
      <c r="S18" s="30" t="str">
        <f t="shared" si="1"/>
        <v>  </v>
      </c>
      <c r="T18" s="432">
        <v>12</v>
      </c>
      <c r="U18" s="433"/>
      <c r="V18" s="42"/>
      <c r="W18" s="415">
        <f>COUNTIF(S18:S20,"〇")</f>
        <v>0</v>
      </c>
      <c r="X18" s="416"/>
      <c r="Y18" s="417"/>
      <c r="Z18" s="414" t="str">
        <f>P6</f>
        <v>レッドビッキーズ</v>
      </c>
      <c r="AA18" s="414"/>
      <c r="AB18" s="414"/>
      <c r="AC18" s="414"/>
      <c r="AD18" s="414"/>
      <c r="AE18" s="414"/>
      <c r="AF18" s="414"/>
      <c r="AG18" s="426"/>
      <c r="AH18" s="131"/>
      <c r="AI18" s="427" t="str">
        <f>C15</f>
        <v>ノーティーアト</v>
      </c>
      <c r="AJ18" s="414"/>
      <c r="AK18" s="414"/>
      <c r="AL18" s="414"/>
      <c r="AM18" s="414"/>
      <c r="AN18" s="414" t="str">
        <f>Z15</f>
        <v>空</v>
      </c>
      <c r="AO18" s="414"/>
      <c r="AP18" s="414"/>
      <c r="AQ18" s="426"/>
    </row>
    <row r="19" spans="1:43" ht="13.5" customHeight="1">
      <c r="A19" s="413"/>
      <c r="B19" s="401"/>
      <c r="C19" s="414"/>
      <c r="D19" s="414"/>
      <c r="E19" s="414"/>
      <c r="F19" s="414"/>
      <c r="G19" s="414"/>
      <c r="H19" s="414"/>
      <c r="I19" s="414"/>
      <c r="J19" s="414"/>
      <c r="K19" s="418"/>
      <c r="L19" s="419"/>
      <c r="M19" s="419"/>
      <c r="N19" s="420"/>
      <c r="O19" s="428">
        <v>16</v>
      </c>
      <c r="P19" s="429"/>
      <c r="Q19" s="33" t="str">
        <f t="shared" si="0"/>
        <v>〇</v>
      </c>
      <c r="R19" s="34" t="s">
        <v>26</v>
      </c>
      <c r="S19" s="35" t="str">
        <f t="shared" si="1"/>
        <v>  </v>
      </c>
      <c r="T19" s="428">
        <v>14</v>
      </c>
      <c r="U19" s="429"/>
      <c r="V19" s="36"/>
      <c r="W19" s="418"/>
      <c r="X19" s="419"/>
      <c r="Y19" s="420"/>
      <c r="Z19" s="414"/>
      <c r="AA19" s="414"/>
      <c r="AB19" s="414"/>
      <c r="AC19" s="414"/>
      <c r="AD19" s="414"/>
      <c r="AE19" s="414"/>
      <c r="AF19" s="414"/>
      <c r="AG19" s="426"/>
      <c r="AH19" s="131"/>
      <c r="AI19" s="427"/>
      <c r="AJ19" s="414"/>
      <c r="AK19" s="414"/>
      <c r="AL19" s="414"/>
      <c r="AM19" s="414"/>
      <c r="AN19" s="414"/>
      <c r="AO19" s="414"/>
      <c r="AP19" s="414"/>
      <c r="AQ19" s="426"/>
    </row>
    <row r="20" spans="1:43" ht="13.5" customHeight="1">
      <c r="A20" s="413"/>
      <c r="B20" s="401"/>
      <c r="C20" s="414"/>
      <c r="D20" s="414"/>
      <c r="E20" s="414"/>
      <c r="F20" s="414"/>
      <c r="G20" s="414"/>
      <c r="H20" s="414"/>
      <c r="I20" s="414"/>
      <c r="J20" s="414"/>
      <c r="K20" s="421"/>
      <c r="L20" s="422"/>
      <c r="M20" s="422"/>
      <c r="N20" s="423"/>
      <c r="O20" s="434"/>
      <c r="P20" s="436"/>
      <c r="Q20" s="37" t="str">
        <f t="shared" si="0"/>
        <v>  </v>
      </c>
      <c r="R20" s="44" t="s">
        <v>27</v>
      </c>
      <c r="S20" s="39" t="str">
        <f t="shared" si="1"/>
        <v>  </v>
      </c>
      <c r="T20" s="434"/>
      <c r="U20" s="436"/>
      <c r="V20" s="45"/>
      <c r="W20" s="421"/>
      <c r="X20" s="422"/>
      <c r="Y20" s="423"/>
      <c r="Z20" s="414"/>
      <c r="AA20" s="414"/>
      <c r="AB20" s="414"/>
      <c r="AC20" s="414"/>
      <c r="AD20" s="414"/>
      <c r="AE20" s="414"/>
      <c r="AF20" s="414"/>
      <c r="AG20" s="426"/>
      <c r="AH20" s="131"/>
      <c r="AI20" s="427"/>
      <c r="AJ20" s="414"/>
      <c r="AK20" s="414"/>
      <c r="AL20" s="414"/>
      <c r="AM20" s="414"/>
      <c r="AN20" s="414"/>
      <c r="AO20" s="414"/>
      <c r="AP20" s="414"/>
      <c r="AQ20" s="426"/>
    </row>
    <row r="21" spans="1:43" ht="13.5" customHeight="1">
      <c r="A21" s="413">
        <v>4</v>
      </c>
      <c r="B21" s="401"/>
      <c r="C21" s="414" t="str">
        <f>P5</f>
        <v>空</v>
      </c>
      <c r="D21" s="414"/>
      <c r="E21" s="414"/>
      <c r="F21" s="414"/>
      <c r="G21" s="414"/>
      <c r="H21" s="414"/>
      <c r="I21" s="414"/>
      <c r="J21" s="414"/>
      <c r="K21" s="415">
        <f>COUNTIF(Q21:Q23,"〇")</f>
        <v>2</v>
      </c>
      <c r="L21" s="416"/>
      <c r="M21" s="416"/>
      <c r="N21" s="417"/>
      <c r="O21" s="424">
        <v>15</v>
      </c>
      <c r="P21" s="425"/>
      <c r="Q21" s="28" t="str">
        <f t="shared" si="0"/>
        <v>〇</v>
      </c>
      <c r="R21" s="41" t="s">
        <v>25</v>
      </c>
      <c r="S21" s="30" t="str">
        <f t="shared" si="1"/>
        <v>  </v>
      </c>
      <c r="T21" s="424">
        <v>11</v>
      </c>
      <c r="U21" s="425"/>
      <c r="V21" s="42"/>
      <c r="W21" s="415">
        <f>COUNTIF(S21:S23,"〇")</f>
        <v>0</v>
      </c>
      <c r="X21" s="416"/>
      <c r="Y21" s="417"/>
      <c r="Z21" s="414" t="str">
        <f>P7</f>
        <v>マイペース</v>
      </c>
      <c r="AA21" s="414"/>
      <c r="AB21" s="414"/>
      <c r="AC21" s="414"/>
      <c r="AD21" s="414"/>
      <c r="AE21" s="414"/>
      <c r="AF21" s="414"/>
      <c r="AG21" s="426"/>
      <c r="AH21" s="131"/>
      <c r="AI21" s="427" t="str">
        <f>C18</f>
        <v>victory</v>
      </c>
      <c r="AJ21" s="414"/>
      <c r="AK21" s="414"/>
      <c r="AL21" s="414"/>
      <c r="AM21" s="414"/>
      <c r="AN21" s="414" t="str">
        <f>Z18</f>
        <v>レッドビッキーズ</v>
      </c>
      <c r="AO21" s="414"/>
      <c r="AP21" s="414"/>
      <c r="AQ21" s="426"/>
    </row>
    <row r="22" spans="1:43" ht="13.5" customHeight="1">
      <c r="A22" s="413"/>
      <c r="B22" s="401"/>
      <c r="C22" s="414"/>
      <c r="D22" s="414"/>
      <c r="E22" s="414"/>
      <c r="F22" s="414"/>
      <c r="G22" s="414"/>
      <c r="H22" s="414"/>
      <c r="I22" s="414"/>
      <c r="J22" s="414"/>
      <c r="K22" s="418"/>
      <c r="L22" s="419"/>
      <c r="M22" s="419"/>
      <c r="N22" s="420"/>
      <c r="O22" s="428">
        <v>16</v>
      </c>
      <c r="P22" s="429"/>
      <c r="Q22" s="33" t="str">
        <f t="shared" si="0"/>
        <v>〇</v>
      </c>
      <c r="R22" s="34" t="s">
        <v>26</v>
      </c>
      <c r="S22" s="35" t="str">
        <f t="shared" si="1"/>
        <v>  </v>
      </c>
      <c r="T22" s="428">
        <v>14</v>
      </c>
      <c r="U22" s="429"/>
      <c r="V22" s="36"/>
      <c r="W22" s="418"/>
      <c r="X22" s="419"/>
      <c r="Y22" s="420"/>
      <c r="Z22" s="414"/>
      <c r="AA22" s="414"/>
      <c r="AB22" s="414"/>
      <c r="AC22" s="414"/>
      <c r="AD22" s="414"/>
      <c r="AE22" s="414"/>
      <c r="AF22" s="414"/>
      <c r="AG22" s="426"/>
      <c r="AH22" s="131"/>
      <c r="AI22" s="427"/>
      <c r="AJ22" s="414"/>
      <c r="AK22" s="414"/>
      <c r="AL22" s="414"/>
      <c r="AM22" s="414"/>
      <c r="AN22" s="414"/>
      <c r="AO22" s="414"/>
      <c r="AP22" s="414"/>
      <c r="AQ22" s="426"/>
    </row>
    <row r="23" spans="1:43" ht="13.5" customHeight="1">
      <c r="A23" s="413"/>
      <c r="B23" s="401"/>
      <c r="C23" s="414"/>
      <c r="D23" s="414"/>
      <c r="E23" s="414"/>
      <c r="F23" s="414"/>
      <c r="G23" s="414"/>
      <c r="H23" s="414"/>
      <c r="I23" s="414"/>
      <c r="J23" s="414"/>
      <c r="K23" s="421"/>
      <c r="L23" s="422"/>
      <c r="M23" s="422"/>
      <c r="N23" s="423"/>
      <c r="O23" s="430"/>
      <c r="P23" s="431"/>
      <c r="Q23" s="37" t="str">
        <f t="shared" si="0"/>
        <v>  </v>
      </c>
      <c r="R23" s="44" t="s">
        <v>27</v>
      </c>
      <c r="S23" s="39" t="str">
        <f t="shared" si="1"/>
        <v>  </v>
      </c>
      <c r="T23" s="430"/>
      <c r="U23" s="431"/>
      <c r="V23" s="45"/>
      <c r="W23" s="421"/>
      <c r="X23" s="422"/>
      <c r="Y23" s="423"/>
      <c r="Z23" s="414"/>
      <c r="AA23" s="414"/>
      <c r="AB23" s="414"/>
      <c r="AC23" s="414"/>
      <c r="AD23" s="414"/>
      <c r="AE23" s="414"/>
      <c r="AF23" s="414"/>
      <c r="AG23" s="426"/>
      <c r="AH23" s="131"/>
      <c r="AI23" s="427"/>
      <c r="AJ23" s="414"/>
      <c r="AK23" s="414"/>
      <c r="AL23" s="414"/>
      <c r="AM23" s="414"/>
      <c r="AN23" s="414"/>
      <c r="AO23" s="414"/>
      <c r="AP23" s="414"/>
      <c r="AQ23" s="426"/>
    </row>
    <row r="24" spans="1:43" ht="13.5" customHeight="1">
      <c r="A24" s="413">
        <v>5</v>
      </c>
      <c r="B24" s="401"/>
      <c r="C24" s="414" t="str">
        <f>C5</f>
        <v>VENOM</v>
      </c>
      <c r="D24" s="414"/>
      <c r="E24" s="414"/>
      <c r="F24" s="414"/>
      <c r="G24" s="414"/>
      <c r="H24" s="414"/>
      <c r="I24" s="414"/>
      <c r="J24" s="414"/>
      <c r="K24" s="415">
        <f>COUNTIF(Q24:Q26,"〇")</f>
        <v>2</v>
      </c>
      <c r="L24" s="416"/>
      <c r="M24" s="416"/>
      <c r="N24" s="417"/>
      <c r="O24" s="432">
        <v>15</v>
      </c>
      <c r="P24" s="433"/>
      <c r="Q24" s="28" t="str">
        <f t="shared" si="0"/>
        <v>〇</v>
      </c>
      <c r="R24" s="41" t="s">
        <v>25</v>
      </c>
      <c r="S24" s="30" t="str">
        <f t="shared" si="1"/>
        <v>  </v>
      </c>
      <c r="T24" s="432">
        <v>11</v>
      </c>
      <c r="U24" s="433"/>
      <c r="V24" s="42"/>
      <c r="W24" s="415">
        <f>COUNTIF(S24:S26,"〇")</f>
        <v>0</v>
      </c>
      <c r="X24" s="416"/>
      <c r="Y24" s="417"/>
      <c r="Z24" s="414" t="str">
        <f>P6</f>
        <v>レッドビッキーズ</v>
      </c>
      <c r="AA24" s="414"/>
      <c r="AB24" s="414"/>
      <c r="AC24" s="414"/>
      <c r="AD24" s="414"/>
      <c r="AE24" s="414"/>
      <c r="AF24" s="414"/>
      <c r="AG24" s="426"/>
      <c r="AH24" s="131"/>
      <c r="AI24" s="427" t="str">
        <f>C21</f>
        <v>空</v>
      </c>
      <c r="AJ24" s="414"/>
      <c r="AK24" s="414"/>
      <c r="AL24" s="414"/>
      <c r="AM24" s="414"/>
      <c r="AN24" s="414" t="str">
        <f>Z21</f>
        <v>マイペース</v>
      </c>
      <c r="AO24" s="414"/>
      <c r="AP24" s="414"/>
      <c r="AQ24" s="426"/>
    </row>
    <row r="25" spans="1:43" ht="13.5" customHeight="1">
      <c r="A25" s="413"/>
      <c r="B25" s="401"/>
      <c r="C25" s="414"/>
      <c r="D25" s="414"/>
      <c r="E25" s="414"/>
      <c r="F25" s="414"/>
      <c r="G25" s="414"/>
      <c r="H25" s="414"/>
      <c r="I25" s="414"/>
      <c r="J25" s="414"/>
      <c r="K25" s="418"/>
      <c r="L25" s="419"/>
      <c r="M25" s="419"/>
      <c r="N25" s="420"/>
      <c r="O25" s="428">
        <v>15</v>
      </c>
      <c r="P25" s="429"/>
      <c r="Q25" s="33" t="str">
        <f t="shared" si="0"/>
        <v>〇</v>
      </c>
      <c r="R25" s="34" t="s">
        <v>26</v>
      </c>
      <c r="S25" s="35" t="str">
        <f t="shared" si="1"/>
        <v>  </v>
      </c>
      <c r="T25" s="428">
        <v>11</v>
      </c>
      <c r="U25" s="429"/>
      <c r="V25" s="36"/>
      <c r="W25" s="418"/>
      <c r="X25" s="419"/>
      <c r="Y25" s="420"/>
      <c r="Z25" s="414"/>
      <c r="AA25" s="414"/>
      <c r="AB25" s="414"/>
      <c r="AC25" s="414"/>
      <c r="AD25" s="414"/>
      <c r="AE25" s="414"/>
      <c r="AF25" s="414"/>
      <c r="AG25" s="426"/>
      <c r="AH25" s="131"/>
      <c r="AI25" s="427"/>
      <c r="AJ25" s="414"/>
      <c r="AK25" s="414"/>
      <c r="AL25" s="414"/>
      <c r="AM25" s="414"/>
      <c r="AN25" s="414"/>
      <c r="AO25" s="414"/>
      <c r="AP25" s="414"/>
      <c r="AQ25" s="426"/>
    </row>
    <row r="26" spans="1:43" ht="13.5" customHeight="1">
      <c r="A26" s="413"/>
      <c r="B26" s="401"/>
      <c r="C26" s="414"/>
      <c r="D26" s="414"/>
      <c r="E26" s="414"/>
      <c r="F26" s="414"/>
      <c r="G26" s="414"/>
      <c r="H26" s="414"/>
      <c r="I26" s="414"/>
      <c r="J26" s="414"/>
      <c r="K26" s="421"/>
      <c r="L26" s="422"/>
      <c r="M26" s="422"/>
      <c r="N26" s="423"/>
      <c r="O26" s="434"/>
      <c r="P26" s="435"/>
      <c r="Q26" s="37" t="str">
        <f t="shared" si="0"/>
        <v>  </v>
      </c>
      <c r="R26" s="44" t="s">
        <v>27</v>
      </c>
      <c r="S26" s="39" t="str">
        <f t="shared" si="1"/>
        <v>  </v>
      </c>
      <c r="T26" s="434"/>
      <c r="U26" s="435"/>
      <c r="V26" s="45"/>
      <c r="W26" s="421"/>
      <c r="X26" s="422"/>
      <c r="Y26" s="423"/>
      <c r="Z26" s="414"/>
      <c r="AA26" s="414"/>
      <c r="AB26" s="414"/>
      <c r="AC26" s="414"/>
      <c r="AD26" s="414"/>
      <c r="AE26" s="414"/>
      <c r="AF26" s="414"/>
      <c r="AG26" s="426"/>
      <c r="AH26" s="131"/>
      <c r="AI26" s="427"/>
      <c r="AJ26" s="414"/>
      <c r="AK26" s="414"/>
      <c r="AL26" s="414"/>
      <c r="AM26" s="414"/>
      <c r="AN26" s="414"/>
      <c r="AO26" s="414"/>
      <c r="AP26" s="414"/>
      <c r="AQ26" s="426"/>
    </row>
    <row r="27" spans="1:43" ht="13.5" customHeight="1">
      <c r="A27" s="413">
        <v>6</v>
      </c>
      <c r="B27" s="401"/>
      <c r="C27" s="414" t="str">
        <f>C6</f>
        <v>ノーティーアト</v>
      </c>
      <c r="D27" s="414"/>
      <c r="E27" s="414"/>
      <c r="F27" s="414"/>
      <c r="G27" s="414"/>
      <c r="H27" s="414"/>
      <c r="I27" s="414"/>
      <c r="J27" s="414"/>
      <c r="K27" s="415">
        <f>COUNTIF(Q27:Q29,"〇")</f>
        <v>2</v>
      </c>
      <c r="L27" s="416"/>
      <c r="M27" s="416"/>
      <c r="N27" s="417"/>
      <c r="O27" s="432">
        <v>15</v>
      </c>
      <c r="P27" s="433"/>
      <c r="Q27" s="28" t="str">
        <f t="shared" si="0"/>
        <v>〇</v>
      </c>
      <c r="R27" s="41" t="s">
        <v>25</v>
      </c>
      <c r="S27" s="30" t="str">
        <f t="shared" si="1"/>
        <v>  </v>
      </c>
      <c r="T27" s="432">
        <v>13</v>
      </c>
      <c r="U27" s="433"/>
      <c r="V27" s="42"/>
      <c r="W27" s="415">
        <f>COUNTIF(S27:S29,"〇")</f>
        <v>0</v>
      </c>
      <c r="X27" s="416"/>
      <c r="Y27" s="417"/>
      <c r="Z27" s="414" t="str">
        <f>P7</f>
        <v>マイペース</v>
      </c>
      <c r="AA27" s="414"/>
      <c r="AB27" s="414"/>
      <c r="AC27" s="414"/>
      <c r="AD27" s="414"/>
      <c r="AE27" s="414"/>
      <c r="AF27" s="414"/>
      <c r="AG27" s="426"/>
      <c r="AH27" s="131"/>
      <c r="AI27" s="427" t="str">
        <f>C24</f>
        <v>VENOM</v>
      </c>
      <c r="AJ27" s="414"/>
      <c r="AK27" s="414"/>
      <c r="AL27" s="414"/>
      <c r="AM27" s="414"/>
      <c r="AN27" s="414" t="str">
        <f>Z24</f>
        <v>レッドビッキーズ</v>
      </c>
      <c r="AO27" s="414"/>
      <c r="AP27" s="414"/>
      <c r="AQ27" s="426"/>
    </row>
    <row r="28" spans="1:43" ht="13.5" customHeight="1">
      <c r="A28" s="413"/>
      <c r="B28" s="401"/>
      <c r="C28" s="414"/>
      <c r="D28" s="414"/>
      <c r="E28" s="414"/>
      <c r="F28" s="414"/>
      <c r="G28" s="414"/>
      <c r="H28" s="414"/>
      <c r="I28" s="414"/>
      <c r="J28" s="414"/>
      <c r="K28" s="418"/>
      <c r="L28" s="419"/>
      <c r="M28" s="419"/>
      <c r="N28" s="420"/>
      <c r="O28" s="428">
        <v>15</v>
      </c>
      <c r="P28" s="429"/>
      <c r="Q28" s="33" t="str">
        <f t="shared" si="0"/>
        <v>〇</v>
      </c>
      <c r="R28" s="34" t="s">
        <v>26</v>
      </c>
      <c r="S28" s="35" t="str">
        <f t="shared" si="1"/>
        <v>  </v>
      </c>
      <c r="T28" s="428">
        <v>11</v>
      </c>
      <c r="U28" s="429"/>
      <c r="V28" s="36"/>
      <c r="W28" s="418"/>
      <c r="X28" s="419"/>
      <c r="Y28" s="420"/>
      <c r="Z28" s="414"/>
      <c r="AA28" s="414"/>
      <c r="AB28" s="414"/>
      <c r="AC28" s="414"/>
      <c r="AD28" s="414"/>
      <c r="AE28" s="414"/>
      <c r="AF28" s="414"/>
      <c r="AG28" s="426"/>
      <c r="AH28" s="131"/>
      <c r="AI28" s="427"/>
      <c r="AJ28" s="414"/>
      <c r="AK28" s="414"/>
      <c r="AL28" s="414"/>
      <c r="AM28" s="414"/>
      <c r="AN28" s="414"/>
      <c r="AO28" s="414"/>
      <c r="AP28" s="414"/>
      <c r="AQ28" s="426"/>
    </row>
    <row r="29" spans="1:43" ht="13.5" customHeight="1">
      <c r="A29" s="413"/>
      <c r="B29" s="401"/>
      <c r="C29" s="414"/>
      <c r="D29" s="414"/>
      <c r="E29" s="414"/>
      <c r="F29" s="414"/>
      <c r="G29" s="414"/>
      <c r="H29" s="414"/>
      <c r="I29" s="414"/>
      <c r="J29" s="414"/>
      <c r="K29" s="421"/>
      <c r="L29" s="422"/>
      <c r="M29" s="422"/>
      <c r="N29" s="423"/>
      <c r="O29" s="434"/>
      <c r="P29" s="436"/>
      <c r="Q29" s="37" t="str">
        <f t="shared" si="0"/>
        <v>  </v>
      </c>
      <c r="R29" s="44" t="s">
        <v>27</v>
      </c>
      <c r="S29" s="39" t="str">
        <f t="shared" si="1"/>
        <v>  </v>
      </c>
      <c r="T29" s="434"/>
      <c r="U29" s="436"/>
      <c r="V29" s="45"/>
      <c r="W29" s="421"/>
      <c r="X29" s="422"/>
      <c r="Y29" s="423"/>
      <c r="Z29" s="414"/>
      <c r="AA29" s="414"/>
      <c r="AB29" s="414"/>
      <c r="AC29" s="414"/>
      <c r="AD29" s="414"/>
      <c r="AE29" s="414"/>
      <c r="AF29" s="414"/>
      <c r="AG29" s="426"/>
      <c r="AH29" s="131"/>
      <c r="AI29" s="427"/>
      <c r="AJ29" s="414"/>
      <c r="AK29" s="414"/>
      <c r="AL29" s="414"/>
      <c r="AM29" s="414"/>
      <c r="AN29" s="414"/>
      <c r="AO29" s="414"/>
      <c r="AP29" s="414"/>
      <c r="AQ29" s="426"/>
    </row>
    <row r="30" spans="1:64" s="288" customFormat="1" ht="21" customHeight="1" hidden="1">
      <c r="A30" s="286" t="s">
        <v>201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16"/>
      <c r="AS30" s="16"/>
      <c r="BD30" s="16"/>
      <c r="BE30" s="323"/>
      <c r="BJ30" s="48"/>
      <c r="BK30" s="48"/>
      <c r="BL30" s="48"/>
    </row>
    <row r="31" spans="1:43" ht="13.5" customHeight="1">
      <c r="A31" s="413">
        <v>7</v>
      </c>
      <c r="B31" s="401"/>
      <c r="C31" s="414" t="str">
        <f>C5</f>
        <v>VENOM</v>
      </c>
      <c r="D31" s="414"/>
      <c r="E31" s="414"/>
      <c r="F31" s="414"/>
      <c r="G31" s="414"/>
      <c r="H31" s="414"/>
      <c r="I31" s="414"/>
      <c r="J31" s="414"/>
      <c r="K31" s="415">
        <f>COUNTIF(Q31:Q33,"〇")</f>
        <v>2</v>
      </c>
      <c r="L31" s="416"/>
      <c r="M31" s="416"/>
      <c r="N31" s="417"/>
      <c r="O31" s="437">
        <v>15</v>
      </c>
      <c r="P31" s="438"/>
      <c r="Q31" s="28" t="str">
        <f t="shared" si="0"/>
        <v>〇</v>
      </c>
      <c r="R31" s="29" t="s">
        <v>25</v>
      </c>
      <c r="S31" s="30" t="str">
        <f t="shared" si="1"/>
        <v>  </v>
      </c>
      <c r="T31" s="437">
        <v>10</v>
      </c>
      <c r="U31" s="438"/>
      <c r="V31" s="71"/>
      <c r="W31" s="415">
        <f>COUNTIF(S31:S33,"〇")</f>
        <v>0</v>
      </c>
      <c r="X31" s="416"/>
      <c r="Y31" s="417"/>
      <c r="Z31" s="414" t="str">
        <f>P5</f>
        <v>空</v>
      </c>
      <c r="AA31" s="414"/>
      <c r="AB31" s="414"/>
      <c r="AC31" s="414"/>
      <c r="AD31" s="414"/>
      <c r="AE31" s="414"/>
      <c r="AF31" s="414"/>
      <c r="AG31" s="426"/>
      <c r="AH31" s="131"/>
      <c r="AI31" s="427" t="str">
        <f>C27</f>
        <v>ノーティーアト</v>
      </c>
      <c r="AJ31" s="414"/>
      <c r="AK31" s="414"/>
      <c r="AL31" s="414"/>
      <c r="AM31" s="414"/>
      <c r="AN31" s="414" t="str">
        <f>Z27</f>
        <v>マイペース</v>
      </c>
      <c r="AO31" s="414"/>
      <c r="AP31" s="414"/>
      <c r="AQ31" s="426"/>
    </row>
    <row r="32" spans="1:43" ht="13.5" customHeight="1">
      <c r="A32" s="413"/>
      <c r="B32" s="401"/>
      <c r="C32" s="414"/>
      <c r="D32" s="414"/>
      <c r="E32" s="414"/>
      <c r="F32" s="414"/>
      <c r="G32" s="414"/>
      <c r="H32" s="414"/>
      <c r="I32" s="414"/>
      <c r="J32" s="414"/>
      <c r="K32" s="418"/>
      <c r="L32" s="419"/>
      <c r="M32" s="419"/>
      <c r="N32" s="420"/>
      <c r="O32" s="437">
        <v>15</v>
      </c>
      <c r="P32" s="438"/>
      <c r="Q32" s="33" t="str">
        <f t="shared" si="0"/>
        <v>〇</v>
      </c>
      <c r="R32" s="34" t="s">
        <v>26</v>
      </c>
      <c r="S32" s="35" t="str">
        <f t="shared" si="1"/>
        <v>  </v>
      </c>
      <c r="T32" s="437">
        <v>13</v>
      </c>
      <c r="U32" s="438"/>
      <c r="V32" s="71"/>
      <c r="W32" s="418"/>
      <c r="X32" s="419"/>
      <c r="Y32" s="420"/>
      <c r="Z32" s="414"/>
      <c r="AA32" s="414"/>
      <c r="AB32" s="414"/>
      <c r="AC32" s="414"/>
      <c r="AD32" s="414"/>
      <c r="AE32" s="414"/>
      <c r="AF32" s="414"/>
      <c r="AG32" s="426"/>
      <c r="AH32" s="131"/>
      <c r="AI32" s="427"/>
      <c r="AJ32" s="414"/>
      <c r="AK32" s="414"/>
      <c r="AL32" s="414"/>
      <c r="AM32" s="414"/>
      <c r="AN32" s="414"/>
      <c r="AO32" s="414"/>
      <c r="AP32" s="414"/>
      <c r="AQ32" s="426"/>
    </row>
    <row r="33" spans="1:43" ht="13.5" customHeight="1">
      <c r="A33" s="413"/>
      <c r="B33" s="401"/>
      <c r="C33" s="414"/>
      <c r="D33" s="414"/>
      <c r="E33" s="414"/>
      <c r="F33" s="414"/>
      <c r="G33" s="414"/>
      <c r="H33" s="414"/>
      <c r="I33" s="414"/>
      <c r="J33" s="414"/>
      <c r="K33" s="421"/>
      <c r="L33" s="422"/>
      <c r="M33" s="422"/>
      <c r="N33" s="423"/>
      <c r="O33" s="437"/>
      <c r="P33" s="438"/>
      <c r="Q33" s="37" t="str">
        <f t="shared" si="0"/>
        <v>  </v>
      </c>
      <c r="R33" s="38" t="s">
        <v>27</v>
      </c>
      <c r="S33" s="39" t="str">
        <f t="shared" si="1"/>
        <v>  </v>
      </c>
      <c r="T33" s="437"/>
      <c r="U33" s="438"/>
      <c r="V33" s="71"/>
      <c r="W33" s="421"/>
      <c r="X33" s="422"/>
      <c r="Y33" s="423"/>
      <c r="Z33" s="414"/>
      <c r="AA33" s="414"/>
      <c r="AB33" s="414"/>
      <c r="AC33" s="414"/>
      <c r="AD33" s="414"/>
      <c r="AE33" s="414"/>
      <c r="AF33" s="414"/>
      <c r="AG33" s="426"/>
      <c r="AH33" s="131"/>
      <c r="AI33" s="427"/>
      <c r="AJ33" s="414"/>
      <c r="AK33" s="414"/>
      <c r="AL33" s="414"/>
      <c r="AM33" s="414"/>
      <c r="AN33" s="414"/>
      <c r="AO33" s="414"/>
      <c r="AP33" s="414"/>
      <c r="AQ33" s="426"/>
    </row>
    <row r="34" spans="1:43" ht="13.5" customHeight="1">
      <c r="A34" s="413">
        <v>8</v>
      </c>
      <c r="B34" s="401"/>
      <c r="C34" s="414" t="str">
        <f>C7</f>
        <v>victory</v>
      </c>
      <c r="D34" s="414"/>
      <c r="E34" s="414"/>
      <c r="F34" s="414"/>
      <c r="G34" s="414"/>
      <c r="H34" s="414"/>
      <c r="I34" s="414"/>
      <c r="J34" s="414"/>
      <c r="K34" s="415">
        <f>COUNTIF(Q34:Q36,"〇")</f>
        <v>2</v>
      </c>
      <c r="L34" s="416"/>
      <c r="M34" s="416"/>
      <c r="N34" s="417"/>
      <c r="O34" s="437">
        <v>15</v>
      </c>
      <c r="P34" s="438"/>
      <c r="Q34" s="28" t="str">
        <f t="shared" si="0"/>
        <v>〇</v>
      </c>
      <c r="R34" s="29" t="s">
        <v>25</v>
      </c>
      <c r="S34" s="30" t="str">
        <f t="shared" si="1"/>
        <v>  </v>
      </c>
      <c r="T34" s="437">
        <v>6</v>
      </c>
      <c r="U34" s="438"/>
      <c r="V34" s="71"/>
      <c r="W34" s="415">
        <f>COUNTIF(S34:S36,"〇")</f>
        <v>0</v>
      </c>
      <c r="X34" s="416"/>
      <c r="Y34" s="417"/>
      <c r="Z34" s="414" t="str">
        <f>P7</f>
        <v>マイペース</v>
      </c>
      <c r="AA34" s="414"/>
      <c r="AB34" s="414"/>
      <c r="AC34" s="414"/>
      <c r="AD34" s="414"/>
      <c r="AE34" s="414"/>
      <c r="AF34" s="414"/>
      <c r="AG34" s="426"/>
      <c r="AH34" s="131"/>
      <c r="AI34" s="427" t="str">
        <f>C31</f>
        <v>VENOM</v>
      </c>
      <c r="AJ34" s="414"/>
      <c r="AK34" s="414"/>
      <c r="AL34" s="414"/>
      <c r="AM34" s="414"/>
      <c r="AN34" s="414" t="str">
        <f>Z31</f>
        <v>空</v>
      </c>
      <c r="AO34" s="414"/>
      <c r="AP34" s="414"/>
      <c r="AQ34" s="426"/>
    </row>
    <row r="35" spans="1:43" ht="13.5" customHeight="1">
      <c r="A35" s="413"/>
      <c r="B35" s="401"/>
      <c r="C35" s="414"/>
      <c r="D35" s="414"/>
      <c r="E35" s="414"/>
      <c r="F35" s="414"/>
      <c r="G35" s="414"/>
      <c r="H35" s="414"/>
      <c r="I35" s="414"/>
      <c r="J35" s="414"/>
      <c r="K35" s="418"/>
      <c r="L35" s="419"/>
      <c r="M35" s="419"/>
      <c r="N35" s="420"/>
      <c r="O35" s="437">
        <v>15</v>
      </c>
      <c r="P35" s="438"/>
      <c r="Q35" s="33" t="str">
        <f t="shared" si="0"/>
        <v>〇</v>
      </c>
      <c r="R35" s="34" t="s">
        <v>26</v>
      </c>
      <c r="S35" s="35" t="str">
        <f t="shared" si="1"/>
        <v>  </v>
      </c>
      <c r="T35" s="437">
        <v>6</v>
      </c>
      <c r="U35" s="438"/>
      <c r="V35" s="71"/>
      <c r="W35" s="418"/>
      <c r="X35" s="419"/>
      <c r="Y35" s="420"/>
      <c r="Z35" s="414"/>
      <c r="AA35" s="414"/>
      <c r="AB35" s="414"/>
      <c r="AC35" s="414"/>
      <c r="AD35" s="414"/>
      <c r="AE35" s="414"/>
      <c r="AF35" s="414"/>
      <c r="AG35" s="426"/>
      <c r="AH35" s="131"/>
      <c r="AI35" s="427"/>
      <c r="AJ35" s="414"/>
      <c r="AK35" s="414"/>
      <c r="AL35" s="414"/>
      <c r="AM35" s="414"/>
      <c r="AN35" s="414"/>
      <c r="AO35" s="414"/>
      <c r="AP35" s="414"/>
      <c r="AQ35" s="426"/>
    </row>
    <row r="36" spans="1:99" s="25" customFormat="1" ht="13.5" customHeight="1">
      <c r="A36" s="413"/>
      <c r="B36" s="401"/>
      <c r="C36" s="414"/>
      <c r="D36" s="414"/>
      <c r="E36" s="414"/>
      <c r="F36" s="414"/>
      <c r="G36" s="414"/>
      <c r="H36" s="414"/>
      <c r="I36" s="414"/>
      <c r="J36" s="414"/>
      <c r="K36" s="421"/>
      <c r="L36" s="422"/>
      <c r="M36" s="422"/>
      <c r="N36" s="423"/>
      <c r="O36" s="437"/>
      <c r="P36" s="438"/>
      <c r="Q36" s="37" t="str">
        <f t="shared" si="0"/>
        <v>  </v>
      </c>
      <c r="R36" s="38" t="s">
        <v>27</v>
      </c>
      <c r="S36" s="39" t="str">
        <f t="shared" si="1"/>
        <v>  </v>
      </c>
      <c r="T36" s="437"/>
      <c r="U36" s="438"/>
      <c r="V36" s="71"/>
      <c r="W36" s="421"/>
      <c r="X36" s="422"/>
      <c r="Y36" s="423"/>
      <c r="Z36" s="414"/>
      <c r="AA36" s="414"/>
      <c r="AB36" s="414"/>
      <c r="AC36" s="414"/>
      <c r="AD36" s="414"/>
      <c r="AE36" s="414"/>
      <c r="AF36" s="414"/>
      <c r="AG36" s="426"/>
      <c r="AH36" s="131"/>
      <c r="AI36" s="427"/>
      <c r="AJ36" s="414"/>
      <c r="AK36" s="414"/>
      <c r="AL36" s="414"/>
      <c r="AM36" s="414"/>
      <c r="AN36" s="414"/>
      <c r="AO36" s="414"/>
      <c r="AP36" s="414"/>
      <c r="AQ36" s="426"/>
      <c r="BE36" s="324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</row>
    <row r="37" spans="1:99" s="25" customFormat="1" ht="13.5" customHeight="1">
      <c r="A37" s="413">
        <v>9</v>
      </c>
      <c r="B37" s="401"/>
      <c r="C37" s="414" t="str">
        <f>C6</f>
        <v>ノーティーアト</v>
      </c>
      <c r="D37" s="414"/>
      <c r="E37" s="414"/>
      <c r="F37" s="414"/>
      <c r="G37" s="414"/>
      <c r="H37" s="414"/>
      <c r="I37" s="414"/>
      <c r="J37" s="414"/>
      <c r="K37" s="415">
        <f>COUNTIF(Q37:Q39,"〇")</f>
        <v>0</v>
      </c>
      <c r="L37" s="416"/>
      <c r="M37" s="416"/>
      <c r="N37" s="417"/>
      <c r="O37" s="437">
        <v>14</v>
      </c>
      <c r="P37" s="438"/>
      <c r="Q37" s="28" t="str">
        <f t="shared" si="0"/>
        <v>  </v>
      </c>
      <c r="R37" s="29" t="s">
        <v>25</v>
      </c>
      <c r="S37" s="30" t="str">
        <f t="shared" si="1"/>
        <v>〇</v>
      </c>
      <c r="T37" s="437">
        <v>16</v>
      </c>
      <c r="U37" s="438"/>
      <c r="V37" s="71"/>
      <c r="W37" s="415">
        <f>COUNTIF(S37:S39,"〇")</f>
        <v>2</v>
      </c>
      <c r="X37" s="416"/>
      <c r="Y37" s="417"/>
      <c r="Z37" s="414" t="str">
        <f>P6</f>
        <v>レッドビッキーズ</v>
      </c>
      <c r="AA37" s="414"/>
      <c r="AB37" s="414"/>
      <c r="AC37" s="414"/>
      <c r="AD37" s="414"/>
      <c r="AE37" s="414"/>
      <c r="AF37" s="414"/>
      <c r="AG37" s="426"/>
      <c r="AH37" s="131"/>
      <c r="AI37" s="427" t="str">
        <f>C34</f>
        <v>victory</v>
      </c>
      <c r="AJ37" s="414"/>
      <c r="AK37" s="414"/>
      <c r="AL37" s="414"/>
      <c r="AM37" s="414"/>
      <c r="AN37" s="414" t="str">
        <f>Z34</f>
        <v>マイペース</v>
      </c>
      <c r="AO37" s="414"/>
      <c r="AP37" s="414"/>
      <c r="AQ37" s="426"/>
      <c r="BE37" s="324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</row>
    <row r="38" spans="1:99" s="25" customFormat="1" ht="13.5" customHeight="1">
      <c r="A38" s="413"/>
      <c r="B38" s="401"/>
      <c r="C38" s="414"/>
      <c r="D38" s="414"/>
      <c r="E38" s="414"/>
      <c r="F38" s="414"/>
      <c r="G38" s="414"/>
      <c r="H38" s="414"/>
      <c r="I38" s="414"/>
      <c r="J38" s="414"/>
      <c r="K38" s="418"/>
      <c r="L38" s="419"/>
      <c r="M38" s="419"/>
      <c r="N38" s="420"/>
      <c r="O38" s="437">
        <v>12</v>
      </c>
      <c r="P38" s="438"/>
      <c r="Q38" s="33" t="str">
        <f t="shared" si="0"/>
        <v>  </v>
      </c>
      <c r="R38" s="34" t="s">
        <v>26</v>
      </c>
      <c r="S38" s="35" t="str">
        <f t="shared" si="1"/>
        <v>〇</v>
      </c>
      <c r="T38" s="437">
        <v>15</v>
      </c>
      <c r="U38" s="438"/>
      <c r="V38" s="71"/>
      <c r="W38" s="418"/>
      <c r="X38" s="419"/>
      <c r="Y38" s="420"/>
      <c r="Z38" s="414"/>
      <c r="AA38" s="414"/>
      <c r="AB38" s="414"/>
      <c r="AC38" s="414"/>
      <c r="AD38" s="414"/>
      <c r="AE38" s="414"/>
      <c r="AF38" s="414"/>
      <c r="AG38" s="426"/>
      <c r="AH38" s="131"/>
      <c r="AI38" s="427"/>
      <c r="AJ38" s="414"/>
      <c r="AK38" s="414"/>
      <c r="AL38" s="414"/>
      <c r="AM38" s="414"/>
      <c r="AN38" s="414"/>
      <c r="AO38" s="414"/>
      <c r="AP38" s="414"/>
      <c r="AQ38" s="426"/>
      <c r="BE38" s="324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</row>
    <row r="39" spans="1:99" s="25" customFormat="1" ht="13.5" customHeight="1">
      <c r="A39" s="413"/>
      <c r="B39" s="401"/>
      <c r="C39" s="414"/>
      <c r="D39" s="414"/>
      <c r="E39" s="414"/>
      <c r="F39" s="414"/>
      <c r="G39" s="414"/>
      <c r="H39" s="414"/>
      <c r="I39" s="414"/>
      <c r="J39" s="414"/>
      <c r="K39" s="421"/>
      <c r="L39" s="422"/>
      <c r="M39" s="422"/>
      <c r="N39" s="423"/>
      <c r="O39" s="437"/>
      <c r="P39" s="438"/>
      <c r="Q39" s="37" t="str">
        <f t="shared" si="0"/>
        <v>  </v>
      </c>
      <c r="R39" s="38" t="s">
        <v>27</v>
      </c>
      <c r="S39" s="39" t="str">
        <f t="shared" si="1"/>
        <v>  </v>
      </c>
      <c r="T39" s="437"/>
      <c r="U39" s="438"/>
      <c r="V39" s="71"/>
      <c r="W39" s="421"/>
      <c r="X39" s="422"/>
      <c r="Y39" s="423"/>
      <c r="Z39" s="414"/>
      <c r="AA39" s="414"/>
      <c r="AB39" s="414"/>
      <c r="AC39" s="414"/>
      <c r="AD39" s="414"/>
      <c r="AE39" s="414"/>
      <c r="AF39" s="414"/>
      <c r="AG39" s="426"/>
      <c r="AH39" s="131"/>
      <c r="AI39" s="427"/>
      <c r="AJ39" s="414"/>
      <c r="AK39" s="414"/>
      <c r="AL39" s="414"/>
      <c r="AM39" s="414"/>
      <c r="AN39" s="414"/>
      <c r="AO39" s="414"/>
      <c r="AP39" s="414"/>
      <c r="AQ39" s="426"/>
      <c r="BE39" s="324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</row>
    <row r="40" spans="1:99" s="25" customFormat="1" ht="13.5" customHeight="1">
      <c r="A40" s="413">
        <v>10</v>
      </c>
      <c r="B40" s="401"/>
      <c r="C40" s="414" t="str">
        <f>C7</f>
        <v>victory</v>
      </c>
      <c r="D40" s="414"/>
      <c r="E40" s="414"/>
      <c r="F40" s="414"/>
      <c r="G40" s="414"/>
      <c r="H40" s="414"/>
      <c r="I40" s="414"/>
      <c r="J40" s="414"/>
      <c r="K40" s="415">
        <f>COUNTIF(Q40:Q42,"〇")</f>
        <v>2</v>
      </c>
      <c r="L40" s="416"/>
      <c r="M40" s="416"/>
      <c r="N40" s="417"/>
      <c r="O40" s="437">
        <v>15</v>
      </c>
      <c r="P40" s="438"/>
      <c r="Q40" s="28" t="str">
        <f t="shared" si="0"/>
        <v>〇</v>
      </c>
      <c r="R40" s="29" t="s">
        <v>25</v>
      </c>
      <c r="S40" s="30" t="str">
        <f t="shared" si="1"/>
        <v>  </v>
      </c>
      <c r="T40" s="437">
        <v>11</v>
      </c>
      <c r="U40" s="438"/>
      <c r="V40" s="71"/>
      <c r="W40" s="415">
        <f>COUNTIF(S40:S42,"〇")</f>
        <v>1</v>
      </c>
      <c r="X40" s="416"/>
      <c r="Y40" s="417"/>
      <c r="Z40" s="414" t="str">
        <f>P5</f>
        <v>空</v>
      </c>
      <c r="AA40" s="414"/>
      <c r="AB40" s="414"/>
      <c r="AC40" s="414"/>
      <c r="AD40" s="414"/>
      <c r="AE40" s="414"/>
      <c r="AF40" s="414"/>
      <c r="AG40" s="426"/>
      <c r="AH40" s="131"/>
      <c r="AI40" s="427" t="str">
        <f>C37</f>
        <v>ノーティーアト</v>
      </c>
      <c r="AJ40" s="414"/>
      <c r="AK40" s="414"/>
      <c r="AL40" s="414"/>
      <c r="AM40" s="414"/>
      <c r="AN40" s="414" t="str">
        <f>Z37</f>
        <v>レッドビッキーズ</v>
      </c>
      <c r="AO40" s="414"/>
      <c r="AP40" s="414"/>
      <c r="AQ40" s="426"/>
      <c r="BE40" s="324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</row>
    <row r="41" spans="1:57" s="25" customFormat="1" ht="13.5" customHeight="1">
      <c r="A41" s="413"/>
      <c r="B41" s="401"/>
      <c r="C41" s="414"/>
      <c r="D41" s="414"/>
      <c r="E41" s="414"/>
      <c r="F41" s="414"/>
      <c r="G41" s="414"/>
      <c r="H41" s="414"/>
      <c r="I41" s="414"/>
      <c r="J41" s="414"/>
      <c r="K41" s="418"/>
      <c r="L41" s="419"/>
      <c r="M41" s="419"/>
      <c r="N41" s="420"/>
      <c r="O41" s="437">
        <v>10</v>
      </c>
      <c r="P41" s="438"/>
      <c r="Q41" s="33" t="str">
        <f t="shared" si="0"/>
        <v>  </v>
      </c>
      <c r="R41" s="34">
        <v>15</v>
      </c>
      <c r="S41" s="35" t="str">
        <f t="shared" si="1"/>
        <v>〇</v>
      </c>
      <c r="T41" s="437">
        <v>15</v>
      </c>
      <c r="U41" s="438"/>
      <c r="V41" s="71"/>
      <c r="W41" s="418"/>
      <c r="X41" s="419"/>
      <c r="Y41" s="420"/>
      <c r="Z41" s="414"/>
      <c r="AA41" s="414"/>
      <c r="AB41" s="414"/>
      <c r="AC41" s="414"/>
      <c r="AD41" s="414"/>
      <c r="AE41" s="414"/>
      <c r="AF41" s="414"/>
      <c r="AG41" s="426"/>
      <c r="AH41" s="131"/>
      <c r="AI41" s="427"/>
      <c r="AJ41" s="414"/>
      <c r="AK41" s="414"/>
      <c r="AL41" s="414"/>
      <c r="AM41" s="414"/>
      <c r="AN41" s="414"/>
      <c r="AO41" s="414"/>
      <c r="AP41" s="414"/>
      <c r="AQ41" s="426"/>
      <c r="BE41" s="324"/>
    </row>
    <row r="42" spans="1:57" s="25" customFormat="1" ht="13.5" customHeight="1">
      <c r="A42" s="413"/>
      <c r="B42" s="401"/>
      <c r="C42" s="414"/>
      <c r="D42" s="414"/>
      <c r="E42" s="414"/>
      <c r="F42" s="414"/>
      <c r="G42" s="414"/>
      <c r="H42" s="414"/>
      <c r="I42" s="414"/>
      <c r="J42" s="414"/>
      <c r="K42" s="421"/>
      <c r="L42" s="422"/>
      <c r="M42" s="422"/>
      <c r="N42" s="423"/>
      <c r="O42" s="437">
        <v>15</v>
      </c>
      <c r="P42" s="438"/>
      <c r="Q42" s="37" t="str">
        <f t="shared" si="0"/>
        <v>〇</v>
      </c>
      <c r="R42" s="38" t="s">
        <v>27</v>
      </c>
      <c r="S42" s="39" t="str">
        <f t="shared" si="1"/>
        <v>  </v>
      </c>
      <c r="T42" s="437">
        <v>13</v>
      </c>
      <c r="U42" s="438"/>
      <c r="V42" s="71"/>
      <c r="W42" s="421"/>
      <c r="X42" s="422"/>
      <c r="Y42" s="423"/>
      <c r="Z42" s="414"/>
      <c r="AA42" s="414"/>
      <c r="AB42" s="414"/>
      <c r="AC42" s="414"/>
      <c r="AD42" s="414"/>
      <c r="AE42" s="414"/>
      <c r="AF42" s="414"/>
      <c r="AG42" s="426"/>
      <c r="AH42" s="131"/>
      <c r="AI42" s="427"/>
      <c r="AJ42" s="414"/>
      <c r="AK42" s="414"/>
      <c r="AL42" s="414"/>
      <c r="AM42" s="414"/>
      <c r="AN42" s="414"/>
      <c r="AO42" s="414"/>
      <c r="AP42" s="414"/>
      <c r="AQ42" s="426"/>
      <c r="BE42" s="324"/>
    </row>
    <row r="43" spans="1:57" s="25" customFormat="1" ht="13.5" customHeight="1">
      <c r="A43" s="413">
        <v>11</v>
      </c>
      <c r="B43" s="401"/>
      <c r="C43" s="414" t="str">
        <f>C5</f>
        <v>VENOM</v>
      </c>
      <c r="D43" s="414"/>
      <c r="E43" s="414"/>
      <c r="F43" s="414"/>
      <c r="G43" s="414"/>
      <c r="H43" s="414"/>
      <c r="I43" s="414"/>
      <c r="J43" s="414"/>
      <c r="K43" s="415">
        <f>COUNTIF(Q43:Q45,"〇")</f>
        <v>2</v>
      </c>
      <c r="L43" s="416"/>
      <c r="M43" s="416"/>
      <c r="N43" s="417"/>
      <c r="O43" s="437">
        <v>15</v>
      </c>
      <c r="P43" s="438"/>
      <c r="Q43" s="28" t="str">
        <f t="shared" si="0"/>
        <v>〇</v>
      </c>
      <c r="R43" s="29" t="s">
        <v>25</v>
      </c>
      <c r="S43" s="30" t="str">
        <f t="shared" si="1"/>
        <v>  </v>
      </c>
      <c r="T43" s="437">
        <v>6</v>
      </c>
      <c r="U43" s="438"/>
      <c r="V43" s="71"/>
      <c r="W43" s="415">
        <f>COUNTIF(S43:S45,"〇")</f>
        <v>0</v>
      </c>
      <c r="X43" s="416"/>
      <c r="Y43" s="417"/>
      <c r="Z43" s="414" t="str">
        <f>C6</f>
        <v>ノーティーアト</v>
      </c>
      <c r="AA43" s="414"/>
      <c r="AB43" s="414"/>
      <c r="AC43" s="414"/>
      <c r="AD43" s="414"/>
      <c r="AE43" s="414"/>
      <c r="AF43" s="414"/>
      <c r="AG43" s="426"/>
      <c r="AH43" s="131"/>
      <c r="AI43" s="427" t="str">
        <f>C40</f>
        <v>victory</v>
      </c>
      <c r="AJ43" s="414"/>
      <c r="AK43" s="414"/>
      <c r="AL43" s="414"/>
      <c r="AM43" s="414"/>
      <c r="AN43" s="414" t="str">
        <f>Z40</f>
        <v>空</v>
      </c>
      <c r="AO43" s="414"/>
      <c r="AP43" s="414"/>
      <c r="AQ43" s="426"/>
      <c r="BE43" s="324"/>
    </row>
    <row r="44" spans="1:57" s="25" customFormat="1" ht="13.5" customHeight="1">
      <c r="A44" s="413"/>
      <c r="B44" s="401"/>
      <c r="C44" s="414"/>
      <c r="D44" s="414"/>
      <c r="E44" s="414"/>
      <c r="F44" s="414"/>
      <c r="G44" s="414"/>
      <c r="H44" s="414"/>
      <c r="I44" s="414"/>
      <c r="J44" s="414"/>
      <c r="K44" s="418"/>
      <c r="L44" s="419"/>
      <c r="M44" s="419"/>
      <c r="N44" s="420"/>
      <c r="O44" s="437">
        <v>17</v>
      </c>
      <c r="P44" s="438"/>
      <c r="Q44" s="33" t="str">
        <f t="shared" si="0"/>
        <v>〇</v>
      </c>
      <c r="R44" s="34" t="s">
        <v>26</v>
      </c>
      <c r="S44" s="35" t="str">
        <f t="shared" si="1"/>
        <v>  </v>
      </c>
      <c r="T44" s="437">
        <v>16</v>
      </c>
      <c r="U44" s="438"/>
      <c r="V44" s="71"/>
      <c r="W44" s="418"/>
      <c r="X44" s="419"/>
      <c r="Y44" s="420"/>
      <c r="Z44" s="414"/>
      <c r="AA44" s="414"/>
      <c r="AB44" s="414"/>
      <c r="AC44" s="414"/>
      <c r="AD44" s="414"/>
      <c r="AE44" s="414"/>
      <c r="AF44" s="414"/>
      <c r="AG44" s="426"/>
      <c r="AH44" s="131"/>
      <c r="AI44" s="427"/>
      <c r="AJ44" s="414"/>
      <c r="AK44" s="414"/>
      <c r="AL44" s="414"/>
      <c r="AM44" s="414"/>
      <c r="AN44" s="414"/>
      <c r="AO44" s="414"/>
      <c r="AP44" s="414"/>
      <c r="AQ44" s="426"/>
      <c r="BE44" s="324"/>
    </row>
    <row r="45" spans="1:57" s="25" customFormat="1" ht="13.5" customHeight="1">
      <c r="A45" s="413"/>
      <c r="B45" s="401"/>
      <c r="C45" s="414"/>
      <c r="D45" s="414"/>
      <c r="E45" s="414"/>
      <c r="F45" s="414"/>
      <c r="G45" s="414"/>
      <c r="H45" s="414"/>
      <c r="I45" s="414"/>
      <c r="J45" s="414"/>
      <c r="K45" s="421"/>
      <c r="L45" s="422"/>
      <c r="M45" s="422"/>
      <c r="N45" s="423"/>
      <c r="O45" s="437"/>
      <c r="P45" s="438"/>
      <c r="Q45" s="37" t="str">
        <f t="shared" si="0"/>
        <v>  </v>
      </c>
      <c r="R45" s="38" t="s">
        <v>27</v>
      </c>
      <c r="S45" s="39" t="str">
        <f t="shared" si="1"/>
        <v>  </v>
      </c>
      <c r="T45" s="437"/>
      <c r="U45" s="438"/>
      <c r="V45" s="71"/>
      <c r="W45" s="421"/>
      <c r="X45" s="422"/>
      <c r="Y45" s="423"/>
      <c r="Z45" s="414"/>
      <c r="AA45" s="414"/>
      <c r="AB45" s="414"/>
      <c r="AC45" s="414"/>
      <c r="AD45" s="414"/>
      <c r="AE45" s="414"/>
      <c r="AF45" s="414"/>
      <c r="AG45" s="426"/>
      <c r="AH45" s="131"/>
      <c r="AI45" s="427"/>
      <c r="AJ45" s="414"/>
      <c r="AK45" s="414"/>
      <c r="AL45" s="414"/>
      <c r="AM45" s="414"/>
      <c r="AN45" s="414"/>
      <c r="AO45" s="414"/>
      <c r="AP45" s="414"/>
      <c r="AQ45" s="426"/>
      <c r="BE45" s="324"/>
    </row>
    <row r="46" spans="1:57" s="25" customFormat="1" ht="13.5" customHeight="1">
      <c r="A46" s="413">
        <v>12</v>
      </c>
      <c r="B46" s="401"/>
      <c r="C46" s="414" t="str">
        <f>P6</f>
        <v>レッドビッキーズ</v>
      </c>
      <c r="D46" s="414"/>
      <c r="E46" s="414"/>
      <c r="F46" s="414"/>
      <c r="G46" s="414"/>
      <c r="H46" s="414"/>
      <c r="I46" s="414"/>
      <c r="J46" s="414"/>
      <c r="K46" s="415">
        <f>COUNTIF(Q46:Q48,"〇")</f>
        <v>2</v>
      </c>
      <c r="L46" s="416"/>
      <c r="M46" s="416"/>
      <c r="N46" s="417"/>
      <c r="O46" s="437">
        <v>16</v>
      </c>
      <c r="P46" s="438"/>
      <c r="Q46" s="28" t="str">
        <f t="shared" si="0"/>
        <v>  </v>
      </c>
      <c r="R46" s="29" t="s">
        <v>25</v>
      </c>
      <c r="S46" s="30" t="str">
        <f t="shared" si="1"/>
        <v>〇</v>
      </c>
      <c r="T46" s="437">
        <v>17</v>
      </c>
      <c r="U46" s="438"/>
      <c r="V46" s="71"/>
      <c r="W46" s="415">
        <f>COUNTIF(S46:S48,"〇")</f>
        <v>1</v>
      </c>
      <c r="X46" s="416"/>
      <c r="Y46" s="417"/>
      <c r="Z46" s="414" t="str">
        <f>P7</f>
        <v>マイペース</v>
      </c>
      <c r="AA46" s="414"/>
      <c r="AB46" s="414"/>
      <c r="AC46" s="414"/>
      <c r="AD46" s="414"/>
      <c r="AE46" s="414"/>
      <c r="AF46" s="414"/>
      <c r="AG46" s="426"/>
      <c r="AH46" s="131"/>
      <c r="AI46" s="427" t="str">
        <f>C43</f>
        <v>VENOM</v>
      </c>
      <c r="AJ46" s="414"/>
      <c r="AK46" s="414"/>
      <c r="AL46" s="414"/>
      <c r="AM46" s="414"/>
      <c r="AN46" s="414" t="str">
        <f>Z43</f>
        <v>ノーティーアト</v>
      </c>
      <c r="AO46" s="414"/>
      <c r="AP46" s="414"/>
      <c r="AQ46" s="426"/>
      <c r="BE46" s="324"/>
    </row>
    <row r="47" spans="1:57" s="25" customFormat="1" ht="13.5" customHeight="1">
      <c r="A47" s="413"/>
      <c r="B47" s="401"/>
      <c r="C47" s="414"/>
      <c r="D47" s="414"/>
      <c r="E47" s="414"/>
      <c r="F47" s="414"/>
      <c r="G47" s="414"/>
      <c r="H47" s="414"/>
      <c r="I47" s="414"/>
      <c r="J47" s="414"/>
      <c r="K47" s="418"/>
      <c r="L47" s="419"/>
      <c r="M47" s="419"/>
      <c r="N47" s="420"/>
      <c r="O47" s="437">
        <v>15</v>
      </c>
      <c r="P47" s="438"/>
      <c r="Q47" s="33" t="str">
        <f t="shared" si="0"/>
        <v>〇</v>
      </c>
      <c r="R47" s="34" t="s">
        <v>26</v>
      </c>
      <c r="S47" s="35" t="str">
        <f t="shared" si="1"/>
        <v>  </v>
      </c>
      <c r="T47" s="437">
        <v>8</v>
      </c>
      <c r="U47" s="438"/>
      <c r="V47" s="71"/>
      <c r="W47" s="418"/>
      <c r="X47" s="419"/>
      <c r="Y47" s="420"/>
      <c r="Z47" s="414"/>
      <c r="AA47" s="414"/>
      <c r="AB47" s="414"/>
      <c r="AC47" s="414"/>
      <c r="AD47" s="414"/>
      <c r="AE47" s="414"/>
      <c r="AF47" s="414"/>
      <c r="AG47" s="426"/>
      <c r="AH47" s="131"/>
      <c r="AI47" s="427"/>
      <c r="AJ47" s="414"/>
      <c r="AK47" s="414"/>
      <c r="AL47" s="414"/>
      <c r="AM47" s="414"/>
      <c r="AN47" s="414"/>
      <c r="AO47" s="414"/>
      <c r="AP47" s="414"/>
      <c r="AQ47" s="426"/>
      <c r="BE47" s="324"/>
    </row>
    <row r="48" spans="1:57" s="25" customFormat="1" ht="13.5" customHeight="1" thickBot="1">
      <c r="A48" s="439"/>
      <c r="B48" s="440"/>
      <c r="C48" s="441"/>
      <c r="D48" s="441"/>
      <c r="E48" s="441"/>
      <c r="F48" s="441"/>
      <c r="G48" s="441"/>
      <c r="H48" s="441"/>
      <c r="I48" s="441"/>
      <c r="J48" s="441"/>
      <c r="K48" s="442"/>
      <c r="L48" s="443"/>
      <c r="M48" s="443"/>
      <c r="N48" s="444"/>
      <c r="O48" s="447">
        <v>15</v>
      </c>
      <c r="P48" s="448"/>
      <c r="Q48" s="81" t="str">
        <f t="shared" si="0"/>
        <v>〇</v>
      </c>
      <c r="R48" s="82" t="s">
        <v>27</v>
      </c>
      <c r="S48" s="83" t="str">
        <f t="shared" si="1"/>
        <v>  </v>
      </c>
      <c r="T48" s="447">
        <v>10</v>
      </c>
      <c r="U48" s="448"/>
      <c r="V48" s="84"/>
      <c r="W48" s="442"/>
      <c r="X48" s="443"/>
      <c r="Y48" s="444"/>
      <c r="Z48" s="441"/>
      <c r="AA48" s="441"/>
      <c r="AB48" s="441"/>
      <c r="AC48" s="441"/>
      <c r="AD48" s="441"/>
      <c r="AE48" s="441"/>
      <c r="AF48" s="441"/>
      <c r="AG48" s="445"/>
      <c r="AH48" s="131"/>
      <c r="AI48" s="446"/>
      <c r="AJ48" s="441"/>
      <c r="AK48" s="441"/>
      <c r="AL48" s="441"/>
      <c r="AM48" s="441"/>
      <c r="AN48" s="441"/>
      <c r="AO48" s="441"/>
      <c r="AP48" s="441"/>
      <c r="AQ48" s="445"/>
      <c r="BE48" s="324"/>
    </row>
    <row r="49" spans="3:57" s="25" customFormat="1" ht="15" customHeight="1">
      <c r="C49" s="72"/>
      <c r="D49" s="73"/>
      <c r="E49" s="73"/>
      <c r="G49" s="73"/>
      <c r="I49" s="67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BE49" s="324"/>
    </row>
    <row r="50" spans="1:57" s="25" customFormat="1" ht="18" customHeight="1">
      <c r="A50" s="404" t="s">
        <v>150</v>
      </c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BE50" s="324"/>
    </row>
    <row r="51" s="25" customFormat="1" ht="6" customHeight="1" thickBot="1">
      <c r="BE51" s="324"/>
    </row>
    <row r="52" spans="1:100" s="25" customFormat="1" ht="15" customHeight="1">
      <c r="A52" s="449" t="s">
        <v>29</v>
      </c>
      <c r="B52" s="452" t="s">
        <v>30</v>
      </c>
      <c r="C52" s="453"/>
      <c r="D52" s="454"/>
      <c r="E52" s="53"/>
      <c r="F52" s="461" t="str">
        <f>B56</f>
        <v>VENOM</v>
      </c>
      <c r="G52" s="461"/>
      <c r="H52" s="461"/>
      <c r="I52" s="461"/>
      <c r="J52" s="461"/>
      <c r="K52" s="461" t="str">
        <f>B62</f>
        <v>ノーティーアト</v>
      </c>
      <c r="L52" s="461"/>
      <c r="M52" s="461"/>
      <c r="N52" s="461"/>
      <c r="O52" s="461"/>
      <c r="P52" s="461" t="str">
        <f>B68</f>
        <v>victory</v>
      </c>
      <c r="Q52" s="461"/>
      <c r="R52" s="461"/>
      <c r="S52" s="461"/>
      <c r="T52" s="461"/>
      <c r="U52" s="461" t="str">
        <f>B74</f>
        <v>空</v>
      </c>
      <c r="V52" s="461"/>
      <c r="W52" s="461"/>
      <c r="X52" s="461"/>
      <c r="Y52" s="461"/>
      <c r="Z52" s="461" t="str">
        <f>B80</f>
        <v>レッドビッキーズ</v>
      </c>
      <c r="AA52" s="461"/>
      <c r="AB52" s="461"/>
      <c r="AC52" s="461"/>
      <c r="AD52" s="461"/>
      <c r="AE52" s="461" t="str">
        <f>B86</f>
        <v>マイペース</v>
      </c>
      <c r="AF52" s="461"/>
      <c r="AG52" s="461"/>
      <c r="AH52" s="461"/>
      <c r="AI52" s="461"/>
      <c r="AJ52" s="452" t="s">
        <v>31</v>
      </c>
      <c r="AK52" s="453"/>
      <c r="AL52" s="463"/>
      <c r="AM52" s="466" t="s">
        <v>32</v>
      </c>
      <c r="AN52" s="453"/>
      <c r="AO52" s="463"/>
      <c r="AP52" s="469" t="s">
        <v>33</v>
      </c>
      <c r="AQ52" s="472" t="s">
        <v>34</v>
      </c>
      <c r="BE52" s="324"/>
      <c r="CV52" s="65"/>
    </row>
    <row r="53" spans="1:100" s="25" customFormat="1" ht="15" customHeight="1">
      <c r="A53" s="450"/>
      <c r="B53" s="455"/>
      <c r="C53" s="456"/>
      <c r="D53" s="457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55"/>
      <c r="AK53" s="456"/>
      <c r="AL53" s="464"/>
      <c r="AM53" s="467"/>
      <c r="AN53" s="456"/>
      <c r="AO53" s="464"/>
      <c r="AP53" s="470"/>
      <c r="AQ53" s="473"/>
      <c r="BE53" s="324"/>
      <c r="CV53" s="65"/>
    </row>
    <row r="54" spans="1:100" s="25" customFormat="1" ht="15" customHeight="1">
      <c r="A54" s="450"/>
      <c r="B54" s="455"/>
      <c r="C54" s="456"/>
      <c r="D54" s="457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55"/>
      <c r="AK54" s="456"/>
      <c r="AL54" s="464"/>
      <c r="AM54" s="467"/>
      <c r="AN54" s="456"/>
      <c r="AO54" s="464"/>
      <c r="AP54" s="470"/>
      <c r="AQ54" s="473"/>
      <c r="AS54" s="456" t="s">
        <v>35</v>
      </c>
      <c r="AT54" s="475" t="s">
        <v>36</v>
      </c>
      <c r="BE54" s="324"/>
      <c r="CV54" s="65"/>
    </row>
    <row r="55" spans="1:100" s="25" customFormat="1" ht="15" customHeight="1">
      <c r="A55" s="451"/>
      <c r="B55" s="458"/>
      <c r="C55" s="459"/>
      <c r="D55" s="460"/>
      <c r="E55" s="56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58"/>
      <c r="AK55" s="459"/>
      <c r="AL55" s="465"/>
      <c r="AM55" s="468"/>
      <c r="AN55" s="459"/>
      <c r="AO55" s="465"/>
      <c r="AP55" s="471"/>
      <c r="AQ55" s="474"/>
      <c r="AS55" s="456"/>
      <c r="AT55" s="456"/>
      <c r="BE55" s="324"/>
      <c r="CV55" s="65"/>
    </row>
    <row r="56" spans="1:56" ht="18" customHeight="1">
      <c r="A56" s="476" t="str">
        <f>J2</f>
        <v>〔種 目　： トリムフリー 〕</v>
      </c>
      <c r="B56" s="479" t="str">
        <f>C5</f>
        <v>VENOM</v>
      </c>
      <c r="C56" s="480"/>
      <c r="D56" s="481"/>
      <c r="E56" s="482">
        <f>IF($CA$118="A",CC120,IF($CA$118="B",CF120,CI120))</f>
      </c>
      <c r="F56" s="484"/>
      <c r="G56" s="485"/>
      <c r="H56" s="485"/>
      <c r="I56" s="485"/>
      <c r="J56" s="486"/>
      <c r="K56" s="326">
        <f>COUNTIF(L59:L61,"○")</f>
        <v>2</v>
      </c>
      <c r="L56" s="326"/>
      <c r="M56" s="89" t="s">
        <v>153</v>
      </c>
      <c r="N56" s="326"/>
      <c r="O56" s="328">
        <f>COUNTIF(N59:N61,"○")</f>
        <v>0</v>
      </c>
      <c r="P56" s="326">
        <f>COUNTIF(Q59:Q61,"○")</f>
        <v>2</v>
      </c>
      <c r="Q56" s="326"/>
      <c r="R56" s="89" t="s">
        <v>37</v>
      </c>
      <c r="S56" s="326"/>
      <c r="T56" s="328">
        <f>COUNTIF(S59:S61,"○")</f>
        <v>0</v>
      </c>
      <c r="U56" s="326">
        <f>COUNTIF(V59:V61,"○")</f>
        <v>2</v>
      </c>
      <c r="V56" s="326"/>
      <c r="W56" s="89" t="s">
        <v>44</v>
      </c>
      <c r="X56" s="326"/>
      <c r="Y56" s="328">
        <f>COUNTIF(X59:X61,"○")</f>
        <v>0</v>
      </c>
      <c r="Z56" s="326">
        <f>COUNTIF(AA59:AA61,"○")</f>
        <v>2</v>
      </c>
      <c r="AA56" s="326"/>
      <c r="AB56" s="89" t="s">
        <v>46</v>
      </c>
      <c r="AC56" s="326"/>
      <c r="AD56" s="328">
        <f>COUNTIF(AC59:AC61,"○")</f>
        <v>0</v>
      </c>
      <c r="AE56" s="90"/>
      <c r="AF56" s="90"/>
      <c r="AG56" s="90"/>
      <c r="AH56" s="90"/>
      <c r="AI56" s="91"/>
      <c r="AJ56" s="490">
        <f>COUNTIF(F57:AE57,"○")</f>
        <v>4</v>
      </c>
      <c r="AK56" s="492" t="s">
        <v>41</v>
      </c>
      <c r="AL56" s="494">
        <f>COUNTIF(J58:AI58,"○")</f>
        <v>0</v>
      </c>
      <c r="AM56" s="496">
        <f>IF(AO60=0,10,AM60/AO60)</f>
        <v>10</v>
      </c>
      <c r="AN56" s="497"/>
      <c r="AO56" s="498"/>
      <c r="AP56" s="499">
        <f>SUM(F59:F61,K59:K61,P59:P61,U59:U61,Z59:Z61,AE59:AE61)/SUM(J59:J61,O59:O61,T59:T61,Y59:Y61,AD59:AD61,AI59:AI61)</f>
        <v>1.4352941176470588</v>
      </c>
      <c r="AQ56" s="501">
        <f>IF(AS$94=AS$93,RANK(BC56,BC$56:BC$89,0),"")</f>
        <v>1</v>
      </c>
      <c r="AS56" s="65">
        <f>SUM(AJ56:AL61)</f>
        <v>4</v>
      </c>
      <c r="AT56" s="65">
        <f>AU56-AV56</f>
        <v>0</v>
      </c>
      <c r="AU56" s="65">
        <f>SUM(F56:AI56)</f>
        <v>8</v>
      </c>
      <c r="AV56" s="65">
        <f>SUM(AM60:AO61)</f>
        <v>8</v>
      </c>
      <c r="AX56" s="456">
        <f>RANK(AJ56,AJ56:AJ91,1)</f>
        <v>6</v>
      </c>
      <c r="AY56" s="456">
        <f>RANK(BD56,BD56:BD91,1)</f>
        <v>6</v>
      </c>
      <c r="AZ56" s="456">
        <f>RANK(AP56,AP56:AP89,1)</f>
        <v>6</v>
      </c>
      <c r="BA56" s="456">
        <f>AX56*100</f>
        <v>600</v>
      </c>
      <c r="BB56" s="456">
        <f>AY56*10</f>
        <v>60</v>
      </c>
      <c r="BC56" s="456">
        <f>SUM(AZ56:BB61)</f>
        <v>666</v>
      </c>
      <c r="BD56" s="456">
        <f>AM56-AO56</f>
        <v>10</v>
      </c>
    </row>
    <row r="57" spans="1:56" ht="13.5" customHeight="1" hidden="1">
      <c r="A57" s="477"/>
      <c r="B57" s="479"/>
      <c r="C57" s="480"/>
      <c r="D57" s="481"/>
      <c r="E57" s="482"/>
      <c r="F57" s="484"/>
      <c r="G57" s="485"/>
      <c r="H57" s="485"/>
      <c r="I57" s="485"/>
      <c r="J57" s="486"/>
      <c r="K57" s="326" t="str">
        <f>IF(K56&gt;O56,"○","　")</f>
        <v>○</v>
      </c>
      <c r="L57" s="326"/>
      <c r="M57" s="326"/>
      <c r="N57" s="326"/>
      <c r="O57" s="328"/>
      <c r="P57" s="326" t="str">
        <f>IF(P56&gt;T56,"○","　")</f>
        <v>○</v>
      </c>
      <c r="Q57" s="326"/>
      <c r="R57" s="326"/>
      <c r="S57" s="326"/>
      <c r="T57" s="328"/>
      <c r="U57" s="326" t="str">
        <f>IF(U56&gt;Y56,"○","　")</f>
        <v>○</v>
      </c>
      <c r="V57" s="326"/>
      <c r="W57" s="326"/>
      <c r="X57" s="326"/>
      <c r="Y57" s="328"/>
      <c r="Z57" s="326" t="str">
        <f>IF(Z56&gt;AD56,"○","　")</f>
        <v>○</v>
      </c>
      <c r="AA57" s="326"/>
      <c r="AB57" s="326"/>
      <c r="AC57" s="326"/>
      <c r="AD57" s="328"/>
      <c r="AE57" s="90"/>
      <c r="AF57" s="90"/>
      <c r="AG57" s="90"/>
      <c r="AH57" s="90"/>
      <c r="AI57" s="91"/>
      <c r="AJ57" s="490"/>
      <c r="AK57" s="492"/>
      <c r="AL57" s="494"/>
      <c r="AM57" s="496"/>
      <c r="AN57" s="497"/>
      <c r="AO57" s="498"/>
      <c r="AP57" s="499"/>
      <c r="AQ57" s="502"/>
      <c r="AX57" s="456"/>
      <c r="AY57" s="456"/>
      <c r="AZ57" s="456"/>
      <c r="BA57" s="456"/>
      <c r="BB57" s="456"/>
      <c r="BC57" s="456"/>
      <c r="BD57" s="456"/>
    </row>
    <row r="58" spans="1:56" ht="13.5" customHeight="1" hidden="1">
      <c r="A58" s="477"/>
      <c r="B58" s="479"/>
      <c r="C58" s="480"/>
      <c r="D58" s="481"/>
      <c r="E58" s="482"/>
      <c r="F58" s="484"/>
      <c r="G58" s="485"/>
      <c r="H58" s="485"/>
      <c r="I58" s="485"/>
      <c r="J58" s="486"/>
      <c r="K58" s="326"/>
      <c r="L58" s="326"/>
      <c r="M58" s="326"/>
      <c r="N58" s="326"/>
      <c r="O58" s="328" t="str">
        <f>IF(O56&gt;K56,"○","　")</f>
        <v>　</v>
      </c>
      <c r="P58" s="326"/>
      <c r="Q58" s="326"/>
      <c r="R58" s="326"/>
      <c r="S58" s="326"/>
      <c r="T58" s="328" t="str">
        <f>IF(T56&gt;P56,"○","　")</f>
        <v>　</v>
      </c>
      <c r="U58" s="326"/>
      <c r="V58" s="326"/>
      <c r="W58" s="326"/>
      <c r="X58" s="326"/>
      <c r="Y58" s="328" t="str">
        <f>IF(Y56&gt;U56,"○","　")</f>
        <v>　</v>
      </c>
      <c r="Z58" s="326"/>
      <c r="AA58" s="326"/>
      <c r="AB58" s="326"/>
      <c r="AC58" s="326"/>
      <c r="AD58" s="328" t="str">
        <f>IF(AD56&gt;Z56,"○","　")</f>
        <v>　</v>
      </c>
      <c r="AE58" s="90"/>
      <c r="AF58" s="90"/>
      <c r="AG58" s="90"/>
      <c r="AH58" s="90"/>
      <c r="AI58" s="91"/>
      <c r="AJ58" s="490"/>
      <c r="AK58" s="492"/>
      <c r="AL58" s="494"/>
      <c r="AM58" s="496"/>
      <c r="AN58" s="497"/>
      <c r="AO58" s="498"/>
      <c r="AP58" s="499"/>
      <c r="AQ58" s="502"/>
      <c r="AX58" s="456"/>
      <c r="AY58" s="456"/>
      <c r="AZ58" s="456"/>
      <c r="BA58" s="456"/>
      <c r="BB58" s="456"/>
      <c r="BC58" s="456"/>
      <c r="BD58" s="456"/>
    </row>
    <row r="59" spans="1:56" ht="18" customHeight="1">
      <c r="A59" s="477"/>
      <c r="B59" s="479"/>
      <c r="C59" s="480"/>
      <c r="D59" s="481"/>
      <c r="E59" s="482"/>
      <c r="F59" s="484"/>
      <c r="G59" s="485"/>
      <c r="H59" s="485"/>
      <c r="I59" s="485"/>
      <c r="J59" s="486"/>
      <c r="K59" s="326">
        <f>O43</f>
        <v>15</v>
      </c>
      <c r="L59" s="326" t="str">
        <f>IF(K59&gt;O59,"○","　")</f>
        <v>○</v>
      </c>
      <c r="M59" s="326" t="s">
        <v>41</v>
      </c>
      <c r="N59" s="326" t="str">
        <f>IF(O59&gt;K59,"○","　")</f>
        <v>　</v>
      </c>
      <c r="O59" s="359">
        <f>T43</f>
        <v>6</v>
      </c>
      <c r="P59" s="326">
        <f>O12</f>
        <v>15</v>
      </c>
      <c r="Q59" s="326" t="str">
        <f>IF(P59&gt;T59,"○","　")</f>
        <v>○</v>
      </c>
      <c r="R59" s="326" t="s">
        <v>41</v>
      </c>
      <c r="S59" s="326" t="str">
        <f>IF(T59&gt;P59,"○","　")</f>
        <v>　</v>
      </c>
      <c r="T59" s="328">
        <f>T12</f>
        <v>8</v>
      </c>
      <c r="U59" s="326">
        <f>O31</f>
        <v>15</v>
      </c>
      <c r="V59" s="326" t="str">
        <f>IF(U59&gt;Y59,"○","　")</f>
        <v>○</v>
      </c>
      <c r="W59" s="326" t="s">
        <v>41</v>
      </c>
      <c r="X59" s="326" t="str">
        <f>IF(Y59&gt;U59,"○","　")</f>
        <v>　</v>
      </c>
      <c r="Y59" s="328">
        <f>T31</f>
        <v>10</v>
      </c>
      <c r="Z59" s="326">
        <f>O24</f>
        <v>15</v>
      </c>
      <c r="AA59" s="326" t="str">
        <f>IF(Z59&gt;AD59,"○","　")</f>
        <v>○</v>
      </c>
      <c r="AB59" s="326" t="s">
        <v>41</v>
      </c>
      <c r="AC59" s="326" t="str">
        <f>IF(AD59&gt;Z59,"○","　")</f>
        <v>　</v>
      </c>
      <c r="AD59" s="328">
        <f>T24</f>
        <v>11</v>
      </c>
      <c r="AE59" s="90"/>
      <c r="AF59" s="90"/>
      <c r="AG59" s="90"/>
      <c r="AH59" s="90"/>
      <c r="AI59" s="91"/>
      <c r="AJ59" s="490"/>
      <c r="AK59" s="492"/>
      <c r="AL59" s="494"/>
      <c r="AM59" s="496"/>
      <c r="AN59" s="497"/>
      <c r="AO59" s="498"/>
      <c r="AP59" s="499"/>
      <c r="AQ59" s="502"/>
      <c r="AX59" s="456"/>
      <c r="AY59" s="456"/>
      <c r="AZ59" s="456"/>
      <c r="BA59" s="456"/>
      <c r="BB59" s="456"/>
      <c r="BC59" s="456"/>
      <c r="BD59" s="456"/>
    </row>
    <row r="60" spans="1:56" ht="18" customHeight="1">
      <c r="A60" s="477"/>
      <c r="B60" s="479"/>
      <c r="C60" s="480"/>
      <c r="D60" s="481"/>
      <c r="E60" s="482"/>
      <c r="F60" s="484"/>
      <c r="G60" s="485"/>
      <c r="H60" s="485"/>
      <c r="I60" s="485"/>
      <c r="J60" s="486"/>
      <c r="K60" s="326">
        <f>O44</f>
        <v>17</v>
      </c>
      <c r="L60" s="326" t="str">
        <f>IF(K60&gt;O60,"○","　")</f>
        <v>○</v>
      </c>
      <c r="M60" s="326" t="s">
        <v>42</v>
      </c>
      <c r="N60" s="326" t="str">
        <f>IF(O60&gt;K60,"○","　")</f>
        <v>　</v>
      </c>
      <c r="O60" s="328">
        <f>T44</f>
        <v>16</v>
      </c>
      <c r="P60" s="326">
        <f>O13</f>
        <v>15</v>
      </c>
      <c r="Q60" s="326" t="str">
        <f>IF(P60&gt;T60,"○","　")</f>
        <v>○</v>
      </c>
      <c r="R60" s="326" t="s">
        <v>42</v>
      </c>
      <c r="S60" s="326" t="str">
        <f>IF(T60&gt;P60,"○","　")</f>
        <v>　</v>
      </c>
      <c r="T60" s="328">
        <f>T13</f>
        <v>10</v>
      </c>
      <c r="U60" s="326">
        <f>O32</f>
        <v>15</v>
      </c>
      <c r="V60" s="326" t="str">
        <f>IF(U60&gt;Y60,"○","　")</f>
        <v>○</v>
      </c>
      <c r="W60" s="326" t="s">
        <v>42</v>
      </c>
      <c r="X60" s="326" t="str">
        <f>IF(Y60&gt;U60,"○","　")</f>
        <v>　</v>
      </c>
      <c r="Y60" s="328">
        <f>T32</f>
        <v>13</v>
      </c>
      <c r="Z60" s="326">
        <f>O25</f>
        <v>15</v>
      </c>
      <c r="AA60" s="326" t="str">
        <f>IF(Z60&gt;AD60,"○","　")</f>
        <v>○</v>
      </c>
      <c r="AB60" s="326" t="s">
        <v>42</v>
      </c>
      <c r="AC60" s="326" t="str">
        <f>IF(AD60&gt;Z60,"○","　")</f>
        <v>　</v>
      </c>
      <c r="AD60" s="328">
        <f>T25</f>
        <v>11</v>
      </c>
      <c r="AE60" s="90"/>
      <c r="AF60" s="90"/>
      <c r="AG60" s="90"/>
      <c r="AH60" s="90"/>
      <c r="AI60" s="91"/>
      <c r="AJ60" s="490"/>
      <c r="AK60" s="492"/>
      <c r="AL60" s="494"/>
      <c r="AM60" s="503">
        <f>SUM(F56,K56,P56,U56,Z56,AE56)</f>
        <v>8</v>
      </c>
      <c r="AN60" s="492" t="s">
        <v>42</v>
      </c>
      <c r="AO60" s="494">
        <f>SUM(J56,O56,T56,Y56,AD56,AI56)</f>
        <v>0</v>
      </c>
      <c r="AP60" s="499"/>
      <c r="AQ60" s="502"/>
      <c r="AX60" s="456"/>
      <c r="AY60" s="456"/>
      <c r="AZ60" s="456"/>
      <c r="BA60" s="456"/>
      <c r="BB60" s="456"/>
      <c r="BC60" s="456"/>
      <c r="BD60" s="456"/>
    </row>
    <row r="61" spans="1:56" ht="18" customHeight="1">
      <c r="A61" s="477"/>
      <c r="B61" s="479"/>
      <c r="C61" s="480"/>
      <c r="D61" s="481"/>
      <c r="E61" s="483"/>
      <c r="F61" s="487"/>
      <c r="G61" s="488"/>
      <c r="H61" s="488"/>
      <c r="I61" s="488"/>
      <c r="J61" s="489"/>
      <c r="K61" s="326">
        <f>O45</f>
        <v>0</v>
      </c>
      <c r="L61" s="326" t="str">
        <f>IF(K61&gt;O61,"○","　")</f>
        <v>　</v>
      </c>
      <c r="M61" s="326" t="s">
        <v>42</v>
      </c>
      <c r="N61" s="326" t="str">
        <f>IF(O61&gt;K61,"○","　")</f>
        <v>　</v>
      </c>
      <c r="O61" s="328">
        <f>T45</f>
        <v>0</v>
      </c>
      <c r="P61" s="326">
        <f>O14</f>
        <v>0</v>
      </c>
      <c r="Q61" s="326" t="str">
        <f>IF(P61&gt;T61,"○","　")</f>
        <v>　</v>
      </c>
      <c r="R61" s="326" t="s">
        <v>42</v>
      </c>
      <c r="S61" s="326" t="str">
        <f>IF(T61&gt;P61,"○","　")</f>
        <v>　</v>
      </c>
      <c r="T61" s="328">
        <f>T14</f>
        <v>0</v>
      </c>
      <c r="U61" s="326">
        <f>O33</f>
        <v>0</v>
      </c>
      <c r="V61" s="326" t="str">
        <f>IF(U61&gt;Y61,"○","　")</f>
        <v>　</v>
      </c>
      <c r="W61" s="326" t="s">
        <v>42</v>
      </c>
      <c r="X61" s="326" t="str">
        <f>IF(Y61&gt;U61,"○","　")</f>
        <v>　</v>
      </c>
      <c r="Y61" s="328">
        <f>T33</f>
        <v>0</v>
      </c>
      <c r="Z61" s="326">
        <f>O26</f>
        <v>0</v>
      </c>
      <c r="AA61" s="326" t="str">
        <f>IF(Z61&gt;AD61,"○","　")</f>
        <v>　</v>
      </c>
      <c r="AB61" s="332" t="s">
        <v>42</v>
      </c>
      <c r="AC61" s="326" t="str">
        <f>IF(AD61&gt;Z61,"○","　")</f>
        <v>　</v>
      </c>
      <c r="AD61" s="328">
        <f>T26</f>
        <v>0</v>
      </c>
      <c r="AE61" s="92"/>
      <c r="AF61" s="92"/>
      <c r="AG61" s="92"/>
      <c r="AH61" s="92"/>
      <c r="AI61" s="93"/>
      <c r="AJ61" s="491"/>
      <c r="AK61" s="493"/>
      <c r="AL61" s="495"/>
      <c r="AM61" s="504"/>
      <c r="AN61" s="493"/>
      <c r="AO61" s="495"/>
      <c r="AP61" s="500"/>
      <c r="AQ61" s="502"/>
      <c r="AX61" s="456"/>
      <c r="AY61" s="456"/>
      <c r="AZ61" s="456"/>
      <c r="BA61" s="456"/>
      <c r="BB61" s="456"/>
      <c r="BC61" s="456"/>
      <c r="BD61" s="456"/>
    </row>
    <row r="62" spans="1:56" ht="18" customHeight="1">
      <c r="A62" s="477"/>
      <c r="B62" s="479" t="str">
        <f>C6</f>
        <v>ノーティーアト</v>
      </c>
      <c r="C62" s="480"/>
      <c r="D62" s="481"/>
      <c r="E62" s="505">
        <f>IF($CA$118="A",CC121,IF($CA$118="B",CF121,CI121))</f>
      </c>
      <c r="F62" s="330">
        <f>COUNTIF(G65:G67,"○")</f>
        <v>0</v>
      </c>
      <c r="G62" s="330"/>
      <c r="H62" s="330" t="str">
        <f>M56</f>
        <v>⑪</v>
      </c>
      <c r="I62" s="330"/>
      <c r="J62" s="330">
        <f>COUNTIF(I65:I67,"○")</f>
        <v>2</v>
      </c>
      <c r="K62" s="506"/>
      <c r="L62" s="507"/>
      <c r="M62" s="507"/>
      <c r="N62" s="507"/>
      <c r="O62" s="508"/>
      <c r="P62" s="95"/>
      <c r="Q62" s="95"/>
      <c r="R62" s="95"/>
      <c r="S62" s="95"/>
      <c r="T62" s="96"/>
      <c r="U62" s="330">
        <f>COUNTIF(V65:V67,"○")</f>
        <v>2</v>
      </c>
      <c r="V62" s="330"/>
      <c r="W62" s="97" t="s">
        <v>131</v>
      </c>
      <c r="X62" s="330"/>
      <c r="Y62" s="331">
        <f>COUNTIF(X65:X67,"○")</f>
        <v>0</v>
      </c>
      <c r="Z62" s="330">
        <f>COUNTIF(AA65:AA67,"○")</f>
        <v>0</v>
      </c>
      <c r="AA62" s="330"/>
      <c r="AB62" s="97" t="s">
        <v>39</v>
      </c>
      <c r="AC62" s="330"/>
      <c r="AD62" s="331">
        <f>COUNTIF(AC65:AC67,"○")</f>
        <v>2</v>
      </c>
      <c r="AE62" s="330">
        <f>COUNTIF(AF65:AF67,"○")</f>
        <v>2</v>
      </c>
      <c r="AF62" s="330"/>
      <c r="AG62" s="89" t="s">
        <v>38</v>
      </c>
      <c r="AH62" s="330"/>
      <c r="AI62" s="331">
        <f>COUNTIF(AH65:AH67,"○")</f>
        <v>0</v>
      </c>
      <c r="AJ62" s="511">
        <f>COUNTIF(F63:AE63,"○")</f>
        <v>2</v>
      </c>
      <c r="AK62" s="512" t="s">
        <v>42</v>
      </c>
      <c r="AL62" s="513">
        <f>COUNTIF(J64:AI64,"○")</f>
        <v>2</v>
      </c>
      <c r="AM62" s="514">
        <f>IF(AO66=0,10,AM66/AO66)</f>
        <v>1</v>
      </c>
      <c r="AN62" s="515"/>
      <c r="AO62" s="516"/>
      <c r="AP62" s="517">
        <f>SUM(F65:F67,K65:K67,P65:P67,U65:U67,Z65:Z67,AE65:AE67)/SUM(J65:J67,O65:O67,T65:T67,Y65:Y67,AD65:AD67,AI65:AI67)</f>
        <v>1</v>
      </c>
      <c r="AQ62" s="518">
        <f>IF(AS$94=AS$93,RANK(BC62,BC$56:BC$89,0),"")</f>
        <v>3</v>
      </c>
      <c r="AS62" s="65">
        <f>SUM(AJ62:AL67)</f>
        <v>4</v>
      </c>
      <c r="AT62" s="65">
        <f>AU62-AV62</f>
        <v>0</v>
      </c>
      <c r="AU62" s="65">
        <f>SUM(F62:AI62)</f>
        <v>8</v>
      </c>
      <c r="AV62" s="65">
        <f>SUM(AM66:AO67)</f>
        <v>8</v>
      </c>
      <c r="AX62" s="456">
        <f>RANK(AJ62,AJ56:AJ91,1)</f>
        <v>3</v>
      </c>
      <c r="AY62" s="456">
        <f>RANK(BD62,BD56:BD91,1)</f>
        <v>4</v>
      </c>
      <c r="AZ62" s="456">
        <f>RANK(AP62,AP56:AP89,1)</f>
        <v>3</v>
      </c>
      <c r="BA62" s="456">
        <f>AX62*100</f>
        <v>300</v>
      </c>
      <c r="BB62" s="456">
        <f>AY62*10</f>
        <v>40</v>
      </c>
      <c r="BC62" s="456">
        <f>SUM(AZ62:BB67)</f>
        <v>343</v>
      </c>
      <c r="BD62" s="456">
        <f>AM62-AO62</f>
        <v>1</v>
      </c>
    </row>
    <row r="63" spans="1:56" ht="13.5" customHeight="1" hidden="1">
      <c r="A63" s="477"/>
      <c r="B63" s="479"/>
      <c r="C63" s="480"/>
      <c r="D63" s="481"/>
      <c r="E63" s="482"/>
      <c r="F63" s="326" t="str">
        <f>IF(F62&gt;J62,"○","　")</f>
        <v>　</v>
      </c>
      <c r="G63" s="326"/>
      <c r="H63" s="326"/>
      <c r="I63" s="326"/>
      <c r="J63" s="326"/>
      <c r="K63" s="509"/>
      <c r="L63" s="485"/>
      <c r="M63" s="485"/>
      <c r="N63" s="485"/>
      <c r="O63" s="486"/>
      <c r="P63" s="90"/>
      <c r="Q63" s="90"/>
      <c r="R63" s="90"/>
      <c r="S63" s="90"/>
      <c r="T63" s="91"/>
      <c r="U63" s="326" t="str">
        <f>IF(U62&gt;Y62,"○","　")</f>
        <v>○</v>
      </c>
      <c r="V63" s="326"/>
      <c r="W63" s="326"/>
      <c r="X63" s="326"/>
      <c r="Y63" s="328"/>
      <c r="Z63" s="326" t="str">
        <f>IF(Z62&gt;AD62,"○","　")</f>
        <v>　</v>
      </c>
      <c r="AA63" s="326"/>
      <c r="AB63" s="326"/>
      <c r="AC63" s="326"/>
      <c r="AD63" s="328"/>
      <c r="AE63" s="326" t="str">
        <f>IF(AE62&gt;AI62,"○","　")</f>
        <v>○</v>
      </c>
      <c r="AF63" s="326"/>
      <c r="AG63" s="326"/>
      <c r="AH63" s="326"/>
      <c r="AI63" s="328"/>
      <c r="AJ63" s="490"/>
      <c r="AK63" s="492"/>
      <c r="AL63" s="494"/>
      <c r="AM63" s="496"/>
      <c r="AN63" s="497"/>
      <c r="AO63" s="498"/>
      <c r="AP63" s="499"/>
      <c r="AQ63" s="518"/>
      <c r="AX63" s="456"/>
      <c r="AY63" s="456"/>
      <c r="AZ63" s="456"/>
      <c r="BA63" s="456"/>
      <c r="BB63" s="456"/>
      <c r="BC63" s="456"/>
      <c r="BD63" s="456"/>
    </row>
    <row r="64" spans="1:56" ht="13.5" customHeight="1" hidden="1">
      <c r="A64" s="477"/>
      <c r="B64" s="479"/>
      <c r="C64" s="480"/>
      <c r="D64" s="481"/>
      <c r="E64" s="482"/>
      <c r="F64" s="326"/>
      <c r="G64" s="326"/>
      <c r="H64" s="326"/>
      <c r="I64" s="326"/>
      <c r="J64" s="326" t="str">
        <f>IF(J62&gt;F62,"○","　")</f>
        <v>○</v>
      </c>
      <c r="K64" s="509"/>
      <c r="L64" s="485"/>
      <c r="M64" s="485"/>
      <c r="N64" s="485"/>
      <c r="O64" s="486"/>
      <c r="P64" s="90"/>
      <c r="Q64" s="90"/>
      <c r="R64" s="90"/>
      <c r="S64" s="90"/>
      <c r="T64" s="91"/>
      <c r="U64" s="326"/>
      <c r="V64" s="326"/>
      <c r="W64" s="326"/>
      <c r="X64" s="326"/>
      <c r="Y64" s="328" t="str">
        <f>IF(Y62&gt;U62,"○","　")</f>
        <v>　</v>
      </c>
      <c r="Z64" s="326"/>
      <c r="AA64" s="326"/>
      <c r="AB64" s="326"/>
      <c r="AC64" s="326"/>
      <c r="AD64" s="328" t="str">
        <f>IF(AD62&gt;Z62,"○","　")</f>
        <v>○</v>
      </c>
      <c r="AE64" s="326"/>
      <c r="AF64" s="326"/>
      <c r="AG64" s="326"/>
      <c r="AH64" s="326"/>
      <c r="AI64" s="328" t="str">
        <f>IF(AI62&gt;AE62,"○","　")</f>
        <v>　</v>
      </c>
      <c r="AJ64" s="490"/>
      <c r="AK64" s="492"/>
      <c r="AL64" s="494"/>
      <c r="AM64" s="496"/>
      <c r="AN64" s="497"/>
      <c r="AO64" s="498"/>
      <c r="AP64" s="499"/>
      <c r="AQ64" s="518"/>
      <c r="AX64" s="456"/>
      <c r="AY64" s="456"/>
      <c r="AZ64" s="456"/>
      <c r="BA64" s="456"/>
      <c r="BB64" s="456"/>
      <c r="BC64" s="456"/>
      <c r="BD64" s="456"/>
    </row>
    <row r="65" spans="1:56" ht="18" customHeight="1">
      <c r="A65" s="477"/>
      <c r="B65" s="479"/>
      <c r="C65" s="480"/>
      <c r="D65" s="481"/>
      <c r="E65" s="482"/>
      <c r="F65" s="326">
        <f>O59</f>
        <v>6</v>
      </c>
      <c r="G65" s="326" t="str">
        <f>IF(F65&gt;J65,"○","　")</f>
        <v>　</v>
      </c>
      <c r="H65" s="326" t="s">
        <v>41</v>
      </c>
      <c r="I65" s="326" t="str">
        <f>IF(J65&gt;F65,"○","　")</f>
        <v>○</v>
      </c>
      <c r="J65" s="326">
        <f>K59</f>
        <v>15</v>
      </c>
      <c r="K65" s="509"/>
      <c r="L65" s="485"/>
      <c r="M65" s="485"/>
      <c r="N65" s="485"/>
      <c r="O65" s="486"/>
      <c r="P65" s="90"/>
      <c r="Q65" s="90"/>
      <c r="R65" s="90"/>
      <c r="S65" s="90"/>
      <c r="T65" s="91"/>
      <c r="U65" s="326">
        <f>O15</f>
        <v>15</v>
      </c>
      <c r="V65" s="326" t="str">
        <f>IF(U65&gt;Y65,"○","　")</f>
        <v>○</v>
      </c>
      <c r="W65" s="326" t="s">
        <v>41</v>
      </c>
      <c r="X65" s="326" t="str">
        <f>IF(Y65&gt;U65,"○","　")</f>
        <v>　</v>
      </c>
      <c r="Y65" s="328">
        <f>T15</f>
        <v>8</v>
      </c>
      <c r="Z65" s="326">
        <f>O37</f>
        <v>14</v>
      </c>
      <c r="AA65" s="326" t="str">
        <f>IF(Z65&gt;AD65,"○","　")</f>
        <v>　</v>
      </c>
      <c r="AB65" s="326" t="s">
        <v>41</v>
      </c>
      <c r="AC65" s="326" t="str">
        <f>IF(AD65&gt;Z65,"○","　")</f>
        <v>○</v>
      </c>
      <c r="AD65" s="328">
        <f>T37</f>
        <v>16</v>
      </c>
      <c r="AE65" s="326">
        <f>O27</f>
        <v>15</v>
      </c>
      <c r="AF65" s="326" t="str">
        <f>IF(AE65&gt;AI65,"○","　")</f>
        <v>○</v>
      </c>
      <c r="AG65" s="326" t="s">
        <v>41</v>
      </c>
      <c r="AH65" s="326" t="str">
        <f>IF(AI65&gt;AE65,"○","　")</f>
        <v>　</v>
      </c>
      <c r="AI65" s="328">
        <f>T27</f>
        <v>13</v>
      </c>
      <c r="AJ65" s="490"/>
      <c r="AK65" s="492"/>
      <c r="AL65" s="494"/>
      <c r="AM65" s="496"/>
      <c r="AN65" s="497"/>
      <c r="AO65" s="498"/>
      <c r="AP65" s="499"/>
      <c r="AQ65" s="518"/>
      <c r="AX65" s="456"/>
      <c r="AY65" s="456"/>
      <c r="AZ65" s="456"/>
      <c r="BA65" s="456"/>
      <c r="BB65" s="456"/>
      <c r="BC65" s="456"/>
      <c r="BD65" s="456"/>
    </row>
    <row r="66" spans="1:56" ht="18" customHeight="1">
      <c r="A66" s="477"/>
      <c r="B66" s="479"/>
      <c r="C66" s="480"/>
      <c r="D66" s="481"/>
      <c r="E66" s="482"/>
      <c r="F66" s="326">
        <f>O60</f>
        <v>16</v>
      </c>
      <c r="G66" s="326" t="str">
        <f>IF(F66&gt;J66,"○","　")</f>
        <v>　</v>
      </c>
      <c r="H66" s="326" t="s">
        <v>42</v>
      </c>
      <c r="I66" s="326" t="str">
        <f>IF(J66&gt;F66,"○","　")</f>
        <v>○</v>
      </c>
      <c r="J66" s="326">
        <f>K60</f>
        <v>17</v>
      </c>
      <c r="K66" s="509"/>
      <c r="L66" s="485"/>
      <c r="M66" s="485"/>
      <c r="N66" s="485"/>
      <c r="O66" s="486"/>
      <c r="P66" s="90"/>
      <c r="Q66" s="90"/>
      <c r="R66" s="90"/>
      <c r="S66" s="90"/>
      <c r="T66" s="91"/>
      <c r="U66" s="326">
        <f>O16</f>
        <v>15</v>
      </c>
      <c r="V66" s="326" t="str">
        <f>IF(U66&gt;Y66,"○","　")</f>
        <v>○</v>
      </c>
      <c r="W66" s="326" t="s">
        <v>42</v>
      </c>
      <c r="X66" s="326" t="str">
        <f>IF(Y66&gt;U66,"○","　")</f>
        <v>　</v>
      </c>
      <c r="Y66" s="328">
        <f>T16</f>
        <v>13</v>
      </c>
      <c r="Z66" s="326">
        <f>O38</f>
        <v>12</v>
      </c>
      <c r="AA66" s="326" t="str">
        <f>IF(Z66&gt;AD66,"○","　")</f>
        <v>　</v>
      </c>
      <c r="AB66" s="326" t="s">
        <v>42</v>
      </c>
      <c r="AC66" s="326" t="str">
        <f>IF(AD66&gt;Z66,"○","　")</f>
        <v>○</v>
      </c>
      <c r="AD66" s="328">
        <f>T38</f>
        <v>15</v>
      </c>
      <c r="AE66" s="326">
        <f>O28</f>
        <v>15</v>
      </c>
      <c r="AF66" s="326" t="str">
        <f>IF(AE66&gt;AI66,"○","　")</f>
        <v>○</v>
      </c>
      <c r="AG66" s="326" t="s">
        <v>42</v>
      </c>
      <c r="AH66" s="326" t="str">
        <f>IF(AI66&gt;AE66,"○","　")</f>
        <v>　</v>
      </c>
      <c r="AI66" s="328">
        <f>T28</f>
        <v>11</v>
      </c>
      <c r="AJ66" s="490"/>
      <c r="AK66" s="492"/>
      <c r="AL66" s="494"/>
      <c r="AM66" s="503">
        <f>SUM(F62,K62,P62,U62,Z62,AE62,)</f>
        <v>4</v>
      </c>
      <c r="AN66" s="492" t="s">
        <v>42</v>
      </c>
      <c r="AO66" s="494">
        <f>SUM(J62,O62,T62,Y62,AD62,AI62)</f>
        <v>4</v>
      </c>
      <c r="AP66" s="499"/>
      <c r="AQ66" s="518"/>
      <c r="AX66" s="456"/>
      <c r="AY66" s="456"/>
      <c r="AZ66" s="456"/>
      <c r="BA66" s="456"/>
      <c r="BB66" s="456"/>
      <c r="BC66" s="456"/>
      <c r="BD66" s="456"/>
    </row>
    <row r="67" spans="1:56" ht="18" customHeight="1">
      <c r="A67" s="477"/>
      <c r="B67" s="479"/>
      <c r="C67" s="480"/>
      <c r="D67" s="481"/>
      <c r="E67" s="483"/>
      <c r="F67" s="332">
        <f>O61</f>
        <v>0</v>
      </c>
      <c r="G67" s="332" t="str">
        <f>IF(F67&gt;J67,"○","　")</f>
        <v>　</v>
      </c>
      <c r="H67" s="332" t="s">
        <v>42</v>
      </c>
      <c r="I67" s="332" t="str">
        <f>IF(J67&gt;F67,"○","　")</f>
        <v>　</v>
      </c>
      <c r="J67" s="332">
        <f>K61</f>
        <v>0</v>
      </c>
      <c r="K67" s="510"/>
      <c r="L67" s="488"/>
      <c r="M67" s="488"/>
      <c r="N67" s="488"/>
      <c r="O67" s="489"/>
      <c r="P67" s="92"/>
      <c r="Q67" s="92"/>
      <c r="R67" s="92"/>
      <c r="S67" s="92"/>
      <c r="T67" s="93"/>
      <c r="U67" s="326">
        <f>O17</f>
        <v>0</v>
      </c>
      <c r="V67" s="326" t="str">
        <f>IF(U67&gt;Y67,"○","　")</f>
        <v>　</v>
      </c>
      <c r="W67" s="326" t="s">
        <v>42</v>
      </c>
      <c r="X67" s="326" t="str">
        <f>IF(Y67&gt;U67,"○","　")</f>
        <v>　</v>
      </c>
      <c r="Y67" s="328">
        <f>T17</f>
        <v>0</v>
      </c>
      <c r="Z67" s="326">
        <f>O39</f>
        <v>0</v>
      </c>
      <c r="AA67" s="326" t="str">
        <f>IF(Z67&gt;AD67,"○","　")</f>
        <v>　</v>
      </c>
      <c r="AB67" s="326" t="s">
        <v>42</v>
      </c>
      <c r="AC67" s="326" t="str">
        <f>IF(AD67&gt;Z67,"○","　")</f>
        <v>　</v>
      </c>
      <c r="AD67" s="328">
        <f>T39</f>
        <v>0</v>
      </c>
      <c r="AE67" s="326">
        <f>O29</f>
        <v>0</v>
      </c>
      <c r="AF67" s="326" t="str">
        <f>IF(AE67&gt;AI67,"○","　")</f>
        <v>　</v>
      </c>
      <c r="AG67" s="332" t="s">
        <v>42</v>
      </c>
      <c r="AH67" s="326" t="str">
        <f>IF(AI67&gt;AE67,"○","　")</f>
        <v>　</v>
      </c>
      <c r="AI67" s="328">
        <f>T29</f>
        <v>0</v>
      </c>
      <c r="AJ67" s="491"/>
      <c r="AK67" s="493"/>
      <c r="AL67" s="495"/>
      <c r="AM67" s="504"/>
      <c r="AN67" s="493"/>
      <c r="AO67" s="495"/>
      <c r="AP67" s="500"/>
      <c r="AQ67" s="518"/>
      <c r="AX67" s="456"/>
      <c r="AY67" s="456"/>
      <c r="AZ67" s="456"/>
      <c r="BA67" s="456"/>
      <c r="BB67" s="456"/>
      <c r="BC67" s="456"/>
      <c r="BD67" s="456"/>
    </row>
    <row r="68" spans="1:56" ht="18" customHeight="1">
      <c r="A68" s="477"/>
      <c r="B68" s="479" t="str">
        <f>C7</f>
        <v>victory</v>
      </c>
      <c r="C68" s="480"/>
      <c r="D68" s="481"/>
      <c r="E68" s="505">
        <f>IF($CA$118="A",CC122,IF($CA$118="B",CF122,CI122))</f>
      </c>
      <c r="F68" s="330">
        <f>COUNTIF(G71:G73,"○")</f>
        <v>0</v>
      </c>
      <c r="G68" s="330"/>
      <c r="H68" s="330" t="str">
        <f>R56</f>
        <v>①</v>
      </c>
      <c r="I68" s="330"/>
      <c r="J68" s="331">
        <f>COUNTIF(I71:I73,"○")</f>
        <v>2</v>
      </c>
      <c r="K68" s="95"/>
      <c r="L68" s="95"/>
      <c r="M68" s="95"/>
      <c r="N68" s="95"/>
      <c r="O68" s="96"/>
      <c r="P68" s="506"/>
      <c r="Q68" s="507"/>
      <c r="R68" s="507"/>
      <c r="S68" s="507"/>
      <c r="T68" s="508"/>
      <c r="U68" s="330">
        <f>COUNTIF(V71:V73,"○")</f>
        <v>2</v>
      </c>
      <c r="V68" s="330"/>
      <c r="W68" s="97" t="s">
        <v>45</v>
      </c>
      <c r="X68" s="330"/>
      <c r="Y68" s="331">
        <f>COUNTIF(X71:X73,"○")</f>
        <v>1</v>
      </c>
      <c r="Z68" s="330">
        <f>COUNTIF(AA71:AA73,"○")</f>
        <v>2</v>
      </c>
      <c r="AA68" s="330"/>
      <c r="AB68" s="97" t="s">
        <v>40</v>
      </c>
      <c r="AC68" s="330"/>
      <c r="AD68" s="331">
        <f>COUNTIF(AC71:AC73,"○")</f>
        <v>0</v>
      </c>
      <c r="AE68" s="330">
        <f>COUNTIF(AF71:AF73,"○")</f>
        <v>2</v>
      </c>
      <c r="AF68" s="330"/>
      <c r="AG68" s="89" t="s">
        <v>132</v>
      </c>
      <c r="AH68" s="330"/>
      <c r="AI68" s="331">
        <f>COUNTIF(AH71:AH73,"○")</f>
        <v>0</v>
      </c>
      <c r="AJ68" s="511">
        <f>COUNTIF(F69:AE69,"○")</f>
        <v>3</v>
      </c>
      <c r="AK68" s="512" t="s">
        <v>42</v>
      </c>
      <c r="AL68" s="513">
        <f>COUNTIF(J70:AI70,"○")</f>
        <v>1</v>
      </c>
      <c r="AM68" s="514">
        <f>IF(AO72=0,10,AM72/AO72)</f>
        <v>2</v>
      </c>
      <c r="AN68" s="515"/>
      <c r="AO68" s="516"/>
      <c r="AP68" s="517">
        <f>SUM(F71:F73,K71:K73,P71:P73,U71:U73,Z71:Z73,AE71:AE73)/SUM(J71:J73,O71:O73,T71:T73,Y71:Y73,AD71:AD73,AI71:AI73)</f>
        <v>1.1121495327102804</v>
      </c>
      <c r="AQ68" s="518">
        <f>IF(AS$94=AS$93,RANK(BC68,BC$56:BC$89,0),"")</f>
        <v>2</v>
      </c>
      <c r="AS68" s="65">
        <f>SUM(AJ68:AL73)</f>
        <v>4</v>
      </c>
      <c r="AT68" s="65">
        <f>AU68-AV68</f>
        <v>0</v>
      </c>
      <c r="AU68" s="65">
        <f>SUM(F68:AI68)</f>
        <v>9</v>
      </c>
      <c r="AV68" s="65">
        <f>SUM(AM72:AO73)</f>
        <v>9</v>
      </c>
      <c r="AX68" s="456">
        <f>RANK(AJ68,AJ56:AJ91,1)</f>
        <v>5</v>
      </c>
      <c r="AY68" s="456">
        <f>RANK(BD68,BD56:BD91,1)</f>
        <v>5</v>
      </c>
      <c r="AZ68" s="456">
        <f>RANK(AP68,AP56:AP89,1)</f>
        <v>5</v>
      </c>
      <c r="BA68" s="456">
        <f>AX68*100</f>
        <v>500</v>
      </c>
      <c r="BB68" s="456">
        <f>AY68*10</f>
        <v>50</v>
      </c>
      <c r="BC68" s="456">
        <f>SUM(AZ68:BB73)</f>
        <v>555</v>
      </c>
      <c r="BD68" s="456">
        <f>AM68-AO68</f>
        <v>2</v>
      </c>
    </row>
    <row r="69" spans="1:56" ht="13.5" customHeight="1" hidden="1">
      <c r="A69" s="477"/>
      <c r="B69" s="479"/>
      <c r="C69" s="480"/>
      <c r="D69" s="481"/>
      <c r="E69" s="482"/>
      <c r="F69" s="326" t="str">
        <f>IF(F68&gt;J68,"○","　")</f>
        <v>　</v>
      </c>
      <c r="G69" s="326"/>
      <c r="H69" s="326"/>
      <c r="I69" s="326"/>
      <c r="J69" s="328"/>
      <c r="K69" s="90"/>
      <c r="L69" s="90"/>
      <c r="M69" s="90"/>
      <c r="N69" s="90"/>
      <c r="O69" s="91"/>
      <c r="P69" s="509"/>
      <c r="Q69" s="485"/>
      <c r="R69" s="485"/>
      <c r="S69" s="485"/>
      <c r="T69" s="486"/>
      <c r="U69" s="326" t="str">
        <f>IF(U68&gt;Y68,"○","　")</f>
        <v>○</v>
      </c>
      <c r="V69" s="326"/>
      <c r="W69" s="326"/>
      <c r="X69" s="326"/>
      <c r="Y69" s="328"/>
      <c r="Z69" s="326" t="str">
        <f>IF(Z68&gt;AD68,"○","　")</f>
        <v>○</v>
      </c>
      <c r="AA69" s="326"/>
      <c r="AB69" s="326"/>
      <c r="AC69" s="326"/>
      <c r="AD69" s="328"/>
      <c r="AE69" s="326" t="str">
        <f>IF(AE68&gt;AI68,"○","　")</f>
        <v>○</v>
      </c>
      <c r="AF69" s="326"/>
      <c r="AG69" s="326"/>
      <c r="AH69" s="326"/>
      <c r="AI69" s="328"/>
      <c r="AJ69" s="490"/>
      <c r="AK69" s="492"/>
      <c r="AL69" s="494"/>
      <c r="AM69" s="496"/>
      <c r="AN69" s="497"/>
      <c r="AO69" s="498"/>
      <c r="AP69" s="499"/>
      <c r="AQ69" s="518"/>
      <c r="AX69" s="456"/>
      <c r="AY69" s="456"/>
      <c r="AZ69" s="456"/>
      <c r="BA69" s="456"/>
      <c r="BB69" s="456"/>
      <c r="BC69" s="456"/>
      <c r="BD69" s="456"/>
    </row>
    <row r="70" spans="1:56" ht="13.5" customHeight="1" hidden="1">
      <c r="A70" s="477"/>
      <c r="B70" s="479"/>
      <c r="C70" s="480"/>
      <c r="D70" s="481"/>
      <c r="E70" s="482"/>
      <c r="F70" s="326"/>
      <c r="G70" s="326"/>
      <c r="H70" s="326"/>
      <c r="I70" s="326"/>
      <c r="J70" s="328" t="str">
        <f>IF(J68&gt;F68,"○","　")</f>
        <v>○</v>
      </c>
      <c r="K70" s="90"/>
      <c r="L70" s="90"/>
      <c r="M70" s="90"/>
      <c r="N70" s="90"/>
      <c r="O70" s="91"/>
      <c r="P70" s="509"/>
      <c r="Q70" s="485"/>
      <c r="R70" s="485"/>
      <c r="S70" s="485"/>
      <c r="T70" s="486"/>
      <c r="U70" s="326"/>
      <c r="V70" s="326"/>
      <c r="W70" s="326"/>
      <c r="X70" s="326"/>
      <c r="Y70" s="328" t="str">
        <f>IF(Y68&gt;U68,"○","　")</f>
        <v>　</v>
      </c>
      <c r="Z70" s="326"/>
      <c r="AA70" s="326"/>
      <c r="AB70" s="326"/>
      <c r="AC70" s="326"/>
      <c r="AD70" s="328" t="str">
        <f>IF(AD68&gt;Z68,"○","　")</f>
        <v>　</v>
      </c>
      <c r="AE70" s="326"/>
      <c r="AF70" s="326"/>
      <c r="AG70" s="326"/>
      <c r="AH70" s="326"/>
      <c r="AI70" s="328" t="str">
        <f>IF(AI68&gt;AE68,"○","　")</f>
        <v>　</v>
      </c>
      <c r="AJ70" s="490"/>
      <c r="AK70" s="492"/>
      <c r="AL70" s="494"/>
      <c r="AM70" s="496"/>
      <c r="AN70" s="497"/>
      <c r="AO70" s="498"/>
      <c r="AP70" s="499"/>
      <c r="AQ70" s="518"/>
      <c r="AX70" s="456"/>
      <c r="AY70" s="456"/>
      <c r="AZ70" s="456"/>
      <c r="BA70" s="456"/>
      <c r="BB70" s="456"/>
      <c r="BC70" s="456"/>
      <c r="BD70" s="456"/>
    </row>
    <row r="71" spans="1:56" ht="18" customHeight="1">
      <c r="A71" s="477"/>
      <c r="B71" s="479"/>
      <c r="C71" s="480"/>
      <c r="D71" s="481"/>
      <c r="E71" s="482"/>
      <c r="F71" s="326">
        <f>T59</f>
        <v>8</v>
      </c>
      <c r="G71" s="326" t="str">
        <f>IF(F71&gt;J71,"○","　")</f>
        <v>　</v>
      </c>
      <c r="H71" s="326" t="s">
        <v>41</v>
      </c>
      <c r="I71" s="326" t="str">
        <f>IF(J71&gt;F71,"○","　")</f>
        <v>○</v>
      </c>
      <c r="J71" s="328">
        <f>P59</f>
        <v>15</v>
      </c>
      <c r="K71" s="90"/>
      <c r="L71" s="90"/>
      <c r="M71" s="90"/>
      <c r="N71" s="90"/>
      <c r="O71" s="91"/>
      <c r="P71" s="509"/>
      <c r="Q71" s="485"/>
      <c r="R71" s="485"/>
      <c r="S71" s="485"/>
      <c r="T71" s="486"/>
      <c r="U71" s="326">
        <f>O40</f>
        <v>15</v>
      </c>
      <c r="V71" s="326" t="str">
        <f>IF(U71&gt;Y71,"○","　")</f>
        <v>○</v>
      </c>
      <c r="W71" s="326" t="s">
        <v>41</v>
      </c>
      <c r="X71" s="326" t="str">
        <f>IF(Y71&gt;U71,"○","　")</f>
        <v>　</v>
      </c>
      <c r="Y71" s="328">
        <f>T40</f>
        <v>11</v>
      </c>
      <c r="Z71" s="326">
        <f>O18</f>
        <v>15</v>
      </c>
      <c r="AA71" s="326" t="str">
        <f>IF(Z71&gt;AD71,"○","　")</f>
        <v>○</v>
      </c>
      <c r="AB71" s="326" t="s">
        <v>41</v>
      </c>
      <c r="AC71" s="326" t="str">
        <f>IF(AD71&gt;Z71,"○","　")</f>
        <v>　</v>
      </c>
      <c r="AD71" s="328">
        <f>T18</f>
        <v>12</v>
      </c>
      <c r="AE71" s="326">
        <f>O34</f>
        <v>15</v>
      </c>
      <c r="AF71" s="326" t="str">
        <f>IF(AE71&gt;AI71,"○","　")</f>
        <v>○</v>
      </c>
      <c r="AG71" s="326" t="s">
        <v>41</v>
      </c>
      <c r="AH71" s="326" t="str">
        <f>IF(AI71&gt;AE71,"○","　")</f>
        <v>　</v>
      </c>
      <c r="AI71" s="328">
        <f>T34</f>
        <v>6</v>
      </c>
      <c r="AJ71" s="490"/>
      <c r="AK71" s="492"/>
      <c r="AL71" s="494"/>
      <c r="AM71" s="496"/>
      <c r="AN71" s="497"/>
      <c r="AO71" s="498"/>
      <c r="AP71" s="499"/>
      <c r="AQ71" s="518"/>
      <c r="AX71" s="456"/>
      <c r="AY71" s="456"/>
      <c r="AZ71" s="456"/>
      <c r="BA71" s="456"/>
      <c r="BB71" s="456"/>
      <c r="BC71" s="456"/>
      <c r="BD71" s="456"/>
    </row>
    <row r="72" spans="1:56" ht="18" customHeight="1">
      <c r="A72" s="477"/>
      <c r="B72" s="479"/>
      <c r="C72" s="480"/>
      <c r="D72" s="481"/>
      <c r="E72" s="482"/>
      <c r="F72" s="326">
        <f>T60</f>
        <v>10</v>
      </c>
      <c r="G72" s="326" t="str">
        <f>IF(F72&gt;J72,"○","　")</f>
        <v>　</v>
      </c>
      <c r="H72" s="326" t="s">
        <v>42</v>
      </c>
      <c r="I72" s="326" t="str">
        <f>IF(J72&gt;F72,"○","　")</f>
        <v>○</v>
      </c>
      <c r="J72" s="328">
        <f>P60</f>
        <v>15</v>
      </c>
      <c r="K72" s="90"/>
      <c r="L72" s="90"/>
      <c r="M72" s="90"/>
      <c r="N72" s="90"/>
      <c r="O72" s="91"/>
      <c r="P72" s="509"/>
      <c r="Q72" s="485"/>
      <c r="R72" s="485"/>
      <c r="S72" s="485"/>
      <c r="T72" s="486"/>
      <c r="U72" s="326">
        <f>O41</f>
        <v>10</v>
      </c>
      <c r="V72" s="326" t="str">
        <f>IF(U72&gt;Y72,"○","　")</f>
        <v>　</v>
      </c>
      <c r="W72" s="326" t="s">
        <v>42</v>
      </c>
      <c r="X72" s="326" t="str">
        <f>IF(Y72&gt;U72,"○","　")</f>
        <v>○</v>
      </c>
      <c r="Y72" s="328">
        <f>T41</f>
        <v>15</v>
      </c>
      <c r="Z72" s="326">
        <f>O19</f>
        <v>16</v>
      </c>
      <c r="AA72" s="326" t="str">
        <f>IF(Z72&gt;AD72,"○","　")</f>
        <v>○</v>
      </c>
      <c r="AB72" s="326" t="s">
        <v>42</v>
      </c>
      <c r="AC72" s="326" t="str">
        <f>IF(AD72&gt;Z72,"○","　")</f>
        <v>　</v>
      </c>
      <c r="AD72" s="328">
        <f>T19</f>
        <v>14</v>
      </c>
      <c r="AE72" s="326">
        <f>O35</f>
        <v>15</v>
      </c>
      <c r="AF72" s="326" t="str">
        <f>IF(AE72&gt;AI72,"○","　")</f>
        <v>○</v>
      </c>
      <c r="AG72" s="326" t="s">
        <v>42</v>
      </c>
      <c r="AH72" s="326" t="str">
        <f>IF(AI72&gt;AE72,"○","　")</f>
        <v>　</v>
      </c>
      <c r="AI72" s="328">
        <f>T35</f>
        <v>6</v>
      </c>
      <c r="AJ72" s="490"/>
      <c r="AK72" s="492"/>
      <c r="AL72" s="494"/>
      <c r="AM72" s="503">
        <f>SUM(F68,K68,P68,U68,Z68,AE68,)</f>
        <v>6</v>
      </c>
      <c r="AN72" s="492" t="s">
        <v>42</v>
      </c>
      <c r="AO72" s="494">
        <f>SUM(J68,O68,T68,Y68,AD68,AI68)</f>
        <v>3</v>
      </c>
      <c r="AP72" s="499"/>
      <c r="AQ72" s="518"/>
      <c r="AX72" s="456"/>
      <c r="AY72" s="456"/>
      <c r="AZ72" s="456"/>
      <c r="BA72" s="456"/>
      <c r="BB72" s="456"/>
      <c r="BC72" s="456"/>
      <c r="BD72" s="456"/>
    </row>
    <row r="73" spans="1:56" ht="18" customHeight="1">
      <c r="A73" s="477"/>
      <c r="B73" s="479"/>
      <c r="C73" s="480"/>
      <c r="D73" s="481"/>
      <c r="E73" s="483"/>
      <c r="F73" s="332">
        <f>T61</f>
        <v>0</v>
      </c>
      <c r="G73" s="332" t="str">
        <f>IF(F73&gt;J73,"○","　")</f>
        <v>　</v>
      </c>
      <c r="H73" s="332" t="s">
        <v>42</v>
      </c>
      <c r="I73" s="332" t="str">
        <f>IF(J73&gt;F73,"○","　")</f>
        <v>　</v>
      </c>
      <c r="J73" s="333">
        <f>P61</f>
        <v>0</v>
      </c>
      <c r="K73" s="92"/>
      <c r="L73" s="92"/>
      <c r="M73" s="92"/>
      <c r="N73" s="92"/>
      <c r="O73" s="93"/>
      <c r="P73" s="510"/>
      <c r="Q73" s="488"/>
      <c r="R73" s="488"/>
      <c r="S73" s="488"/>
      <c r="T73" s="489"/>
      <c r="U73" s="326">
        <f>O42</f>
        <v>15</v>
      </c>
      <c r="V73" s="326" t="str">
        <f>IF(U73&gt;Y73,"○","　")</f>
        <v>○</v>
      </c>
      <c r="W73" s="326" t="s">
        <v>42</v>
      </c>
      <c r="X73" s="326" t="str">
        <f>IF(Y73&gt;U73,"○","　")</f>
        <v>　</v>
      </c>
      <c r="Y73" s="328">
        <f>T42</f>
        <v>13</v>
      </c>
      <c r="Z73" s="326">
        <f>O20</f>
        <v>0</v>
      </c>
      <c r="AA73" s="326" t="str">
        <f>IF(Z73&gt;AD73,"○","　")</f>
        <v>　</v>
      </c>
      <c r="AB73" s="326" t="s">
        <v>42</v>
      </c>
      <c r="AC73" s="326" t="str">
        <f>IF(AD73&gt;Z73,"○","　")</f>
        <v>　</v>
      </c>
      <c r="AD73" s="328">
        <f>T20</f>
        <v>0</v>
      </c>
      <c r="AE73" s="326">
        <f>O36</f>
        <v>0</v>
      </c>
      <c r="AF73" s="326" t="str">
        <f>IF(AE73&gt;AI73,"○","　")</f>
        <v>　</v>
      </c>
      <c r="AG73" s="332" t="s">
        <v>42</v>
      </c>
      <c r="AH73" s="326" t="str">
        <f>IF(AI73&gt;AE73,"○","　")</f>
        <v>　</v>
      </c>
      <c r="AI73" s="328">
        <f>T36</f>
        <v>0</v>
      </c>
      <c r="AJ73" s="491"/>
      <c r="AK73" s="493"/>
      <c r="AL73" s="495"/>
      <c r="AM73" s="504"/>
      <c r="AN73" s="493"/>
      <c r="AO73" s="495"/>
      <c r="AP73" s="500"/>
      <c r="AQ73" s="518"/>
      <c r="AX73" s="456"/>
      <c r="AY73" s="456"/>
      <c r="AZ73" s="456"/>
      <c r="BA73" s="456"/>
      <c r="BB73" s="456"/>
      <c r="BC73" s="456"/>
      <c r="BD73" s="456"/>
    </row>
    <row r="74" spans="1:56" ht="18" customHeight="1">
      <c r="A74" s="477"/>
      <c r="B74" s="479" t="str">
        <f>P5</f>
        <v>空</v>
      </c>
      <c r="C74" s="480"/>
      <c r="D74" s="481"/>
      <c r="E74" s="505">
        <f>IF($CA$118="A",CC123,IF($CA$118="B",CF123,CI123))</f>
      </c>
      <c r="F74" s="330">
        <f>COUNTIF(G77:G79,"○")</f>
        <v>0</v>
      </c>
      <c r="G74" s="330"/>
      <c r="H74" s="330" t="str">
        <f>W56</f>
        <v>⑦</v>
      </c>
      <c r="I74" s="330"/>
      <c r="J74" s="331">
        <f>COUNTIF(I77:I79,"○")</f>
        <v>2</v>
      </c>
      <c r="K74" s="330">
        <f>COUNTIF(L77:L79,"○")</f>
        <v>0</v>
      </c>
      <c r="L74" s="330"/>
      <c r="M74" s="330" t="str">
        <f>W62</f>
        <v>②</v>
      </c>
      <c r="N74" s="330"/>
      <c r="O74" s="331">
        <f>COUNTIF(N77:N79,"○")</f>
        <v>2</v>
      </c>
      <c r="P74" s="330">
        <f>COUNTIF(Q77:Q79,"○")</f>
        <v>1</v>
      </c>
      <c r="Q74" s="330"/>
      <c r="R74" s="330" t="str">
        <f>W68</f>
        <v>⑩</v>
      </c>
      <c r="S74" s="330"/>
      <c r="T74" s="331">
        <f>COUNTIF(S77:S79,"○")</f>
        <v>2</v>
      </c>
      <c r="U74" s="506"/>
      <c r="V74" s="507"/>
      <c r="W74" s="507"/>
      <c r="X74" s="507"/>
      <c r="Y74" s="508"/>
      <c r="Z74" s="95"/>
      <c r="AA74" s="95"/>
      <c r="AB74" s="95"/>
      <c r="AC74" s="95"/>
      <c r="AD74" s="96"/>
      <c r="AE74" s="330">
        <f>COUNTIF(AF77:AF79,"○")</f>
        <v>2</v>
      </c>
      <c r="AF74" s="330"/>
      <c r="AG74" s="89" t="s">
        <v>43</v>
      </c>
      <c r="AH74" s="330"/>
      <c r="AI74" s="331">
        <f>COUNTIF(AH77:AH79,"○")</f>
        <v>0</v>
      </c>
      <c r="AJ74" s="511">
        <f>COUNTIF(F75:AE75,"○")</f>
        <v>1</v>
      </c>
      <c r="AK74" s="512" t="s">
        <v>42</v>
      </c>
      <c r="AL74" s="513">
        <f>COUNTIF(J76:AI76,"○")</f>
        <v>3</v>
      </c>
      <c r="AM74" s="514">
        <f>IF(AO78=0,10,AM78/AO78)</f>
        <v>0.5</v>
      </c>
      <c r="AN74" s="515"/>
      <c r="AO74" s="516"/>
      <c r="AP74" s="517">
        <f>SUM(F77:F79,K77:K79,P77:P79,U77:U79,Z77:Z79,AE77:AE79)/SUM(J77:J79,O77:O79,T77:T79,Y77:Y79,AD77:AD79,AI77:AI79)</f>
        <v>0.912</v>
      </c>
      <c r="AQ74" s="518">
        <f>IF(AS$94=AS$93,RANK(BC74,BC$56:BC$89,0),"")</f>
        <v>5</v>
      </c>
      <c r="AS74" s="65">
        <f>SUM(AJ74:AL79)</f>
        <v>4</v>
      </c>
      <c r="AT74" s="65">
        <f>AU74-AV74</f>
        <v>0</v>
      </c>
      <c r="AU74" s="65">
        <f>SUM(F74:AI74)</f>
        <v>9</v>
      </c>
      <c r="AV74" s="65">
        <f>SUM(AM78:AO79)</f>
        <v>9</v>
      </c>
      <c r="AX74" s="456">
        <f>RANK(AJ74,AJ56:AJ91,1)</f>
        <v>2</v>
      </c>
      <c r="AY74" s="456">
        <f>RANK(BD74,BD56:BD91,1)</f>
        <v>2</v>
      </c>
      <c r="AZ74" s="456">
        <f>RANK(AP74,AP56:AP89,1)</f>
        <v>2</v>
      </c>
      <c r="BA74" s="456">
        <f>AX74*100</f>
        <v>200</v>
      </c>
      <c r="BB74" s="456">
        <f>AY74*10</f>
        <v>20</v>
      </c>
      <c r="BC74" s="456">
        <f>SUM(AZ74:BB79)</f>
        <v>222</v>
      </c>
      <c r="BD74" s="456">
        <f>AM74-AO74</f>
        <v>0.5</v>
      </c>
    </row>
    <row r="75" spans="1:56" ht="13.5" customHeight="1" hidden="1">
      <c r="A75" s="477"/>
      <c r="B75" s="479"/>
      <c r="C75" s="480"/>
      <c r="D75" s="481"/>
      <c r="E75" s="482"/>
      <c r="F75" s="326" t="str">
        <f>IF(F74&gt;J74,"○","　")</f>
        <v>　</v>
      </c>
      <c r="G75" s="326"/>
      <c r="H75" s="326"/>
      <c r="I75" s="326"/>
      <c r="J75" s="328"/>
      <c r="K75" s="326" t="str">
        <f>IF(K74&gt;O74,"○","　")</f>
        <v>　</v>
      </c>
      <c r="L75" s="326"/>
      <c r="M75" s="326"/>
      <c r="N75" s="326"/>
      <c r="O75" s="328"/>
      <c r="P75" s="326" t="str">
        <f>IF(P74&gt;T74,"○","　")</f>
        <v>　</v>
      </c>
      <c r="Q75" s="326"/>
      <c r="R75" s="326"/>
      <c r="S75" s="326"/>
      <c r="T75" s="328"/>
      <c r="U75" s="509"/>
      <c r="V75" s="485"/>
      <c r="W75" s="485"/>
      <c r="X75" s="485"/>
      <c r="Y75" s="486"/>
      <c r="Z75" s="90"/>
      <c r="AA75" s="90"/>
      <c r="AB75" s="90"/>
      <c r="AC75" s="90"/>
      <c r="AD75" s="91"/>
      <c r="AE75" s="326" t="str">
        <f>IF(AE74&gt;AI74,"○","　")</f>
        <v>○</v>
      </c>
      <c r="AF75" s="326"/>
      <c r="AG75" s="326"/>
      <c r="AH75" s="326"/>
      <c r="AI75" s="328"/>
      <c r="AJ75" s="490"/>
      <c r="AK75" s="492"/>
      <c r="AL75" s="494"/>
      <c r="AM75" s="496"/>
      <c r="AN75" s="497"/>
      <c r="AO75" s="498"/>
      <c r="AP75" s="499"/>
      <c r="AQ75" s="518"/>
      <c r="AX75" s="456"/>
      <c r="AY75" s="456"/>
      <c r="AZ75" s="456"/>
      <c r="BA75" s="456"/>
      <c r="BB75" s="456"/>
      <c r="BC75" s="456"/>
      <c r="BD75" s="456"/>
    </row>
    <row r="76" spans="1:56" ht="13.5" customHeight="1" hidden="1">
      <c r="A76" s="477"/>
      <c r="B76" s="479"/>
      <c r="C76" s="480"/>
      <c r="D76" s="481"/>
      <c r="E76" s="482"/>
      <c r="F76" s="326"/>
      <c r="G76" s="326"/>
      <c r="H76" s="326"/>
      <c r="I76" s="326"/>
      <c r="J76" s="328" t="str">
        <f>IF(J74&gt;F74,"○","　")</f>
        <v>○</v>
      </c>
      <c r="K76" s="326"/>
      <c r="L76" s="326"/>
      <c r="M76" s="326"/>
      <c r="N76" s="326"/>
      <c r="O76" s="328" t="str">
        <f>IF(O74&gt;K74,"○","　")</f>
        <v>○</v>
      </c>
      <c r="P76" s="326"/>
      <c r="Q76" s="326"/>
      <c r="R76" s="326"/>
      <c r="S76" s="326"/>
      <c r="T76" s="328" t="str">
        <f>IF(T74&gt;P74,"○","　")</f>
        <v>○</v>
      </c>
      <c r="U76" s="509"/>
      <c r="V76" s="485"/>
      <c r="W76" s="485"/>
      <c r="X76" s="485"/>
      <c r="Y76" s="486"/>
      <c r="Z76" s="90"/>
      <c r="AA76" s="90"/>
      <c r="AB76" s="90"/>
      <c r="AC76" s="90"/>
      <c r="AD76" s="91"/>
      <c r="AE76" s="326"/>
      <c r="AF76" s="326"/>
      <c r="AG76" s="326"/>
      <c r="AH76" s="326"/>
      <c r="AI76" s="328" t="str">
        <f>IF(AI74&gt;AE74,"○","　")</f>
        <v>　</v>
      </c>
      <c r="AJ76" s="490"/>
      <c r="AK76" s="492"/>
      <c r="AL76" s="494"/>
      <c r="AM76" s="496"/>
      <c r="AN76" s="497"/>
      <c r="AO76" s="498"/>
      <c r="AP76" s="499"/>
      <c r="AQ76" s="518"/>
      <c r="AX76" s="456"/>
      <c r="AY76" s="456"/>
      <c r="AZ76" s="456"/>
      <c r="BA76" s="456"/>
      <c r="BB76" s="456"/>
      <c r="BC76" s="456"/>
      <c r="BD76" s="456"/>
    </row>
    <row r="77" spans="1:56" ht="18" customHeight="1">
      <c r="A77" s="477"/>
      <c r="B77" s="479"/>
      <c r="C77" s="480"/>
      <c r="D77" s="481"/>
      <c r="E77" s="482"/>
      <c r="F77" s="754">
        <f>Y59</f>
        <v>10</v>
      </c>
      <c r="G77" s="326" t="str">
        <f>IF(F77&gt;J77,"○","　")</f>
        <v>　</v>
      </c>
      <c r="H77" s="326" t="s">
        <v>41</v>
      </c>
      <c r="I77" s="326" t="str">
        <f>IF(J77&gt;F77,"○","　")</f>
        <v>○</v>
      </c>
      <c r="J77" s="328">
        <f>U59</f>
        <v>15</v>
      </c>
      <c r="K77" s="326">
        <f>Y65</f>
        <v>8</v>
      </c>
      <c r="L77" s="326" t="str">
        <f>IF(K77&gt;O77,"○","　")</f>
        <v>　</v>
      </c>
      <c r="M77" s="326" t="s">
        <v>41</v>
      </c>
      <c r="N77" s="326" t="str">
        <f>IF(O77&gt;K77,"○","　")</f>
        <v>○</v>
      </c>
      <c r="O77" s="328">
        <f>U65</f>
        <v>15</v>
      </c>
      <c r="P77" s="326">
        <f>Y71</f>
        <v>11</v>
      </c>
      <c r="Q77" s="326" t="str">
        <f>IF(P77&gt;T77,"○","　")</f>
        <v>　</v>
      </c>
      <c r="R77" s="326" t="s">
        <v>41</v>
      </c>
      <c r="S77" s="326" t="str">
        <f>IF(T77&gt;P77,"○","　")</f>
        <v>○</v>
      </c>
      <c r="T77" s="328">
        <f>U71</f>
        <v>15</v>
      </c>
      <c r="U77" s="509"/>
      <c r="V77" s="485"/>
      <c r="W77" s="485"/>
      <c r="X77" s="485"/>
      <c r="Y77" s="486"/>
      <c r="Z77" s="90"/>
      <c r="AA77" s="90"/>
      <c r="AB77" s="90"/>
      <c r="AC77" s="90"/>
      <c r="AD77" s="91"/>
      <c r="AE77" s="326">
        <f>O21</f>
        <v>15</v>
      </c>
      <c r="AF77" s="326" t="str">
        <f>IF(AE77&gt;AI77,"○","　")</f>
        <v>○</v>
      </c>
      <c r="AG77" s="326" t="s">
        <v>41</v>
      </c>
      <c r="AH77" s="326" t="str">
        <f>IF(AI77&gt;AE77,"○","　")</f>
        <v>　</v>
      </c>
      <c r="AI77" s="328">
        <f>T21</f>
        <v>11</v>
      </c>
      <c r="AJ77" s="490"/>
      <c r="AK77" s="492"/>
      <c r="AL77" s="494"/>
      <c r="AM77" s="496"/>
      <c r="AN77" s="497"/>
      <c r="AO77" s="498"/>
      <c r="AP77" s="499"/>
      <c r="AQ77" s="518"/>
      <c r="AX77" s="456"/>
      <c r="AY77" s="456"/>
      <c r="AZ77" s="456"/>
      <c r="BA77" s="456"/>
      <c r="BB77" s="456"/>
      <c r="BC77" s="456"/>
      <c r="BD77" s="456"/>
    </row>
    <row r="78" spans="1:56" ht="18" customHeight="1">
      <c r="A78" s="477"/>
      <c r="B78" s="479"/>
      <c r="C78" s="480"/>
      <c r="D78" s="481"/>
      <c r="E78" s="482"/>
      <c r="F78" s="326">
        <f>Y60</f>
        <v>13</v>
      </c>
      <c r="G78" s="326" t="str">
        <f>IF(F78&gt;J78,"○","　")</f>
        <v>　</v>
      </c>
      <c r="H78" s="326" t="s">
        <v>42</v>
      </c>
      <c r="I78" s="326" t="str">
        <f>IF(J78&gt;F78,"○","　")</f>
        <v>○</v>
      </c>
      <c r="J78" s="328">
        <f>U60</f>
        <v>15</v>
      </c>
      <c r="K78" s="326">
        <f>Y66</f>
        <v>13</v>
      </c>
      <c r="L78" s="326" t="str">
        <f>IF(K78&gt;O78,"○","　")</f>
        <v>　</v>
      </c>
      <c r="M78" s="326" t="s">
        <v>42</v>
      </c>
      <c r="N78" s="326" t="str">
        <f>IF(O78&gt;K78,"○","　")</f>
        <v>○</v>
      </c>
      <c r="O78" s="328">
        <f>U66</f>
        <v>15</v>
      </c>
      <c r="P78" s="326">
        <f>Y72</f>
        <v>15</v>
      </c>
      <c r="Q78" s="326" t="str">
        <f>IF(P78&gt;T78,"○","　")</f>
        <v>○</v>
      </c>
      <c r="R78" s="326" t="s">
        <v>42</v>
      </c>
      <c r="S78" s="326" t="str">
        <f>IF(T78&gt;P78,"○","　")</f>
        <v>　</v>
      </c>
      <c r="T78" s="328">
        <f>U72</f>
        <v>10</v>
      </c>
      <c r="U78" s="509"/>
      <c r="V78" s="485"/>
      <c r="W78" s="485"/>
      <c r="X78" s="485"/>
      <c r="Y78" s="486"/>
      <c r="Z78" s="90"/>
      <c r="AA78" s="90"/>
      <c r="AB78" s="90"/>
      <c r="AC78" s="90"/>
      <c r="AD78" s="91"/>
      <c r="AE78" s="326">
        <f>O22</f>
        <v>16</v>
      </c>
      <c r="AF78" s="326" t="str">
        <f>IF(AE78&gt;AI78,"○","　")</f>
        <v>○</v>
      </c>
      <c r="AG78" s="326" t="s">
        <v>42</v>
      </c>
      <c r="AH78" s="326" t="str">
        <f>IF(AI78&gt;AE78,"○","　")</f>
        <v>　</v>
      </c>
      <c r="AI78" s="328">
        <f>T22</f>
        <v>14</v>
      </c>
      <c r="AJ78" s="490"/>
      <c r="AK78" s="492"/>
      <c r="AL78" s="494"/>
      <c r="AM78" s="503">
        <f>SUM(F74,K74,P74,U74,Z74,AE74,)</f>
        <v>3</v>
      </c>
      <c r="AN78" s="492" t="s">
        <v>42</v>
      </c>
      <c r="AO78" s="494">
        <f>SUM(J74,O74,T74,Y74,AD74,AI74)</f>
        <v>6</v>
      </c>
      <c r="AP78" s="499"/>
      <c r="AQ78" s="518"/>
      <c r="AX78" s="456"/>
      <c r="AY78" s="456"/>
      <c r="AZ78" s="456"/>
      <c r="BA78" s="456"/>
      <c r="BB78" s="456"/>
      <c r="BC78" s="456"/>
      <c r="BD78" s="456"/>
    </row>
    <row r="79" spans="1:56" ht="18" customHeight="1">
      <c r="A79" s="477"/>
      <c r="B79" s="479"/>
      <c r="C79" s="480"/>
      <c r="D79" s="481"/>
      <c r="E79" s="483"/>
      <c r="F79" s="332">
        <f>Y61</f>
        <v>0</v>
      </c>
      <c r="G79" s="332" t="str">
        <f>IF(F79&gt;J79,"○","　")</f>
        <v>　</v>
      </c>
      <c r="H79" s="332" t="s">
        <v>42</v>
      </c>
      <c r="I79" s="332" t="str">
        <f>IF(J79&gt;F79,"○","　")</f>
        <v>　</v>
      </c>
      <c r="J79" s="333">
        <f>U61</f>
        <v>0</v>
      </c>
      <c r="K79" s="332">
        <f>Y67</f>
        <v>0</v>
      </c>
      <c r="L79" s="332" t="str">
        <f>IF(K79&gt;O79,"○","　")</f>
        <v>　</v>
      </c>
      <c r="M79" s="332" t="s">
        <v>42</v>
      </c>
      <c r="N79" s="332" t="str">
        <f>IF(O79&gt;K79,"○","　")</f>
        <v>　</v>
      </c>
      <c r="O79" s="333">
        <f>U67</f>
        <v>0</v>
      </c>
      <c r="P79" s="332">
        <f>Y73</f>
        <v>13</v>
      </c>
      <c r="Q79" s="332" t="str">
        <f>IF(P79&gt;T79,"○","　")</f>
        <v>　</v>
      </c>
      <c r="R79" s="332" t="s">
        <v>42</v>
      </c>
      <c r="S79" s="332" t="str">
        <f>IF(T79&gt;P79,"○","　")</f>
        <v>○</v>
      </c>
      <c r="T79" s="333">
        <f>U73</f>
        <v>15</v>
      </c>
      <c r="U79" s="510"/>
      <c r="V79" s="488"/>
      <c r="W79" s="488"/>
      <c r="X79" s="488"/>
      <c r="Y79" s="489"/>
      <c r="Z79" s="92"/>
      <c r="AA79" s="92"/>
      <c r="AB79" s="92"/>
      <c r="AC79" s="92"/>
      <c r="AD79" s="93"/>
      <c r="AE79" s="326">
        <f>O23</f>
        <v>0</v>
      </c>
      <c r="AF79" s="326" t="str">
        <f>IF(AE79&gt;AI79,"○","　")</f>
        <v>　</v>
      </c>
      <c r="AG79" s="326" t="s">
        <v>42</v>
      </c>
      <c r="AH79" s="326" t="str">
        <f>IF(AI79&gt;AE79,"○","　")</f>
        <v>　</v>
      </c>
      <c r="AI79" s="328">
        <f>T23</f>
        <v>0</v>
      </c>
      <c r="AJ79" s="491"/>
      <c r="AK79" s="493"/>
      <c r="AL79" s="495"/>
      <c r="AM79" s="504"/>
      <c r="AN79" s="493"/>
      <c r="AO79" s="495"/>
      <c r="AP79" s="500"/>
      <c r="AQ79" s="518"/>
      <c r="AX79" s="456"/>
      <c r="AY79" s="456"/>
      <c r="AZ79" s="456"/>
      <c r="BA79" s="456"/>
      <c r="BB79" s="456"/>
      <c r="BC79" s="456"/>
      <c r="BD79" s="456"/>
    </row>
    <row r="80" spans="1:56" ht="18" customHeight="1">
      <c r="A80" s="477"/>
      <c r="B80" s="479" t="str">
        <f>P6</f>
        <v>レッドビッキーズ</v>
      </c>
      <c r="C80" s="480"/>
      <c r="D80" s="481"/>
      <c r="E80" s="505">
        <f>IF($CA$118="A",CC124,IF(CA$118="B",CF124,CI124))</f>
      </c>
      <c r="F80" s="330">
        <f>COUNTIF(G83:G85,"○")</f>
        <v>0</v>
      </c>
      <c r="G80" s="330"/>
      <c r="H80" s="330" t="str">
        <f>AB56</f>
        <v>⑤</v>
      </c>
      <c r="I80" s="330"/>
      <c r="J80" s="331">
        <f>COUNTIF(I83:I85,"○")</f>
        <v>2</v>
      </c>
      <c r="K80" s="330">
        <f>COUNTIF(L83:L85,"○")</f>
        <v>2</v>
      </c>
      <c r="L80" s="330"/>
      <c r="M80" s="330" t="str">
        <f>AB62</f>
        <v>⑨</v>
      </c>
      <c r="N80" s="330"/>
      <c r="O80" s="331">
        <f>COUNTIF(N83:N85,"○")</f>
        <v>0</v>
      </c>
      <c r="P80" s="330">
        <f>COUNTIF(Q83:Q85,"○")</f>
        <v>0</v>
      </c>
      <c r="Q80" s="330"/>
      <c r="R80" s="330" t="str">
        <f>AB68</f>
        <v>③</v>
      </c>
      <c r="S80" s="330"/>
      <c r="T80" s="331">
        <f>COUNTIF(S83:S85,"○")</f>
        <v>2</v>
      </c>
      <c r="U80" s="95"/>
      <c r="V80" s="95"/>
      <c r="W80" s="95"/>
      <c r="X80" s="95"/>
      <c r="Y80" s="96"/>
      <c r="Z80" s="506"/>
      <c r="AA80" s="507"/>
      <c r="AB80" s="507"/>
      <c r="AC80" s="507"/>
      <c r="AD80" s="508"/>
      <c r="AE80" s="330">
        <f>COUNTIF(AF83:AF85,"○")</f>
        <v>2</v>
      </c>
      <c r="AF80" s="330"/>
      <c r="AG80" s="97" t="s">
        <v>165</v>
      </c>
      <c r="AH80" s="330"/>
      <c r="AI80" s="331">
        <f>COUNTIF(AH83:AH85,"○")</f>
        <v>1</v>
      </c>
      <c r="AJ80" s="511">
        <f>COUNTIF(F81:AE81,"○")</f>
        <v>2</v>
      </c>
      <c r="AK80" s="512" t="s">
        <v>42</v>
      </c>
      <c r="AL80" s="513">
        <f>COUNTIF(J82:AI82,"○")</f>
        <v>2</v>
      </c>
      <c r="AM80" s="514">
        <f>IF(AO84=0,10,AM84/AO84)</f>
        <v>0.8</v>
      </c>
      <c r="AN80" s="515"/>
      <c r="AO80" s="516"/>
      <c r="AP80" s="517">
        <f>SUM(F83:F85,K83:K85,P83:P85,U83:U85,Z83:Z85,AE83:AE85)/SUM(J83:J85,O83:O85,T83:T85,Y83:Y85,AD83:AD85,AI83:AI85)</f>
        <v>1.0245901639344261</v>
      </c>
      <c r="AQ80" s="518">
        <f>IF(AS$94=AS$93,RANK(BC80,BC$56:BC$89,0),"")</f>
        <v>4</v>
      </c>
      <c r="AS80" s="65">
        <f>SUM(AJ80:AL85)</f>
        <v>4</v>
      </c>
      <c r="AT80" s="65">
        <f>AU80-AV80</f>
        <v>0</v>
      </c>
      <c r="AU80" s="65">
        <f>SUM(F80:AI80)</f>
        <v>9</v>
      </c>
      <c r="AV80" s="65">
        <f>SUM(AM84:AO85)</f>
        <v>9</v>
      </c>
      <c r="AX80" s="456">
        <f>RANK(AJ80,AJ56:AJ91,1)</f>
        <v>3</v>
      </c>
      <c r="AY80" s="456">
        <f>RANK(BD80,BD56:BD91,1)</f>
        <v>3</v>
      </c>
      <c r="AZ80" s="456">
        <f>RANK(AP80,AP56:AP89,1)</f>
        <v>4</v>
      </c>
      <c r="BA80" s="456">
        <f>AX80*100</f>
        <v>300</v>
      </c>
      <c r="BB80" s="456">
        <f>AY80*10</f>
        <v>30</v>
      </c>
      <c r="BC80" s="456">
        <f>SUM(AZ80:BB85)</f>
        <v>334</v>
      </c>
      <c r="BD80" s="456">
        <f>AM80-AO80</f>
        <v>0.8</v>
      </c>
    </row>
    <row r="81" spans="1:56" ht="13.5" customHeight="1" hidden="1">
      <c r="A81" s="477"/>
      <c r="B81" s="479"/>
      <c r="C81" s="480"/>
      <c r="D81" s="481"/>
      <c r="E81" s="482"/>
      <c r="F81" s="326" t="str">
        <f>IF(F80&gt;J80,"○","　")</f>
        <v>　</v>
      </c>
      <c r="G81" s="326"/>
      <c r="H81" s="326"/>
      <c r="I81" s="326"/>
      <c r="J81" s="328"/>
      <c r="K81" s="326" t="str">
        <f>IF(K80&gt;O80,"○","　")</f>
        <v>○</v>
      </c>
      <c r="L81" s="326"/>
      <c r="M81" s="326"/>
      <c r="N81" s="326"/>
      <c r="O81" s="328"/>
      <c r="P81" s="326" t="str">
        <f>IF(P80&gt;T80,"○","　")</f>
        <v>　</v>
      </c>
      <c r="Q81" s="326"/>
      <c r="R81" s="326"/>
      <c r="S81" s="326"/>
      <c r="T81" s="328"/>
      <c r="U81" s="90"/>
      <c r="V81" s="90"/>
      <c r="W81" s="90"/>
      <c r="X81" s="90"/>
      <c r="Y81" s="91"/>
      <c r="Z81" s="509"/>
      <c r="AA81" s="485"/>
      <c r="AB81" s="485"/>
      <c r="AC81" s="485"/>
      <c r="AD81" s="486"/>
      <c r="AE81" s="326" t="str">
        <f>IF(AE80&gt;AI80,"○","　")</f>
        <v>○</v>
      </c>
      <c r="AF81" s="326"/>
      <c r="AG81" s="326"/>
      <c r="AH81" s="326"/>
      <c r="AI81" s="328"/>
      <c r="AJ81" s="490"/>
      <c r="AK81" s="492"/>
      <c r="AL81" s="494"/>
      <c r="AM81" s="496"/>
      <c r="AN81" s="497"/>
      <c r="AO81" s="498"/>
      <c r="AP81" s="499"/>
      <c r="AQ81" s="518"/>
      <c r="AX81" s="456"/>
      <c r="AY81" s="456"/>
      <c r="AZ81" s="456"/>
      <c r="BA81" s="456"/>
      <c r="BB81" s="456"/>
      <c r="BC81" s="456"/>
      <c r="BD81" s="456"/>
    </row>
    <row r="82" spans="1:56" ht="13.5" customHeight="1" hidden="1">
      <c r="A82" s="477"/>
      <c r="B82" s="479"/>
      <c r="C82" s="480"/>
      <c r="D82" s="481"/>
      <c r="E82" s="482"/>
      <c r="F82" s="326"/>
      <c r="G82" s="326"/>
      <c r="H82" s="326"/>
      <c r="I82" s="326"/>
      <c r="J82" s="328" t="str">
        <f>IF(J80&gt;F80,"○","　")</f>
        <v>○</v>
      </c>
      <c r="K82" s="326"/>
      <c r="L82" s="326"/>
      <c r="M82" s="326"/>
      <c r="N82" s="326"/>
      <c r="O82" s="328" t="str">
        <f>IF(O80&gt;K80,"○","　")</f>
        <v>　</v>
      </c>
      <c r="P82" s="326"/>
      <c r="Q82" s="326"/>
      <c r="R82" s="326"/>
      <c r="S82" s="326"/>
      <c r="T82" s="328" t="str">
        <f>IF(T80&gt;P80,"○","　")</f>
        <v>○</v>
      </c>
      <c r="U82" s="90"/>
      <c r="V82" s="90"/>
      <c r="W82" s="90"/>
      <c r="X82" s="90"/>
      <c r="Y82" s="91"/>
      <c r="Z82" s="509"/>
      <c r="AA82" s="485"/>
      <c r="AB82" s="485"/>
      <c r="AC82" s="485"/>
      <c r="AD82" s="486"/>
      <c r="AE82" s="326"/>
      <c r="AF82" s="326"/>
      <c r="AG82" s="326"/>
      <c r="AH82" s="326"/>
      <c r="AI82" s="328" t="str">
        <f>IF(AI80&gt;AE80,"○","　")</f>
        <v>　</v>
      </c>
      <c r="AJ82" s="490"/>
      <c r="AK82" s="492"/>
      <c r="AL82" s="494"/>
      <c r="AM82" s="496"/>
      <c r="AN82" s="497"/>
      <c r="AO82" s="498"/>
      <c r="AP82" s="499"/>
      <c r="AQ82" s="518"/>
      <c r="AX82" s="456"/>
      <c r="AY82" s="456"/>
      <c r="AZ82" s="456"/>
      <c r="BA82" s="456"/>
      <c r="BB82" s="456"/>
      <c r="BC82" s="456"/>
      <c r="BD82" s="456"/>
    </row>
    <row r="83" spans="1:56" ht="18" customHeight="1">
      <c r="A83" s="477"/>
      <c r="B83" s="479"/>
      <c r="C83" s="480"/>
      <c r="D83" s="481"/>
      <c r="E83" s="482"/>
      <c r="F83" s="326">
        <f>AD59</f>
        <v>11</v>
      </c>
      <c r="G83" s="326" t="str">
        <f>IF(F83&gt;J83,"○","　")</f>
        <v>　</v>
      </c>
      <c r="H83" s="326" t="s">
        <v>41</v>
      </c>
      <c r="I83" s="326" t="str">
        <f>IF(J83&gt;F83,"○","　")</f>
        <v>○</v>
      </c>
      <c r="J83" s="328">
        <f>Z59</f>
        <v>15</v>
      </c>
      <c r="K83" s="326">
        <f>AD65</f>
        <v>16</v>
      </c>
      <c r="L83" s="326" t="str">
        <f>IF(K83&gt;O83,"○","　")</f>
        <v>○</v>
      </c>
      <c r="M83" s="326" t="s">
        <v>41</v>
      </c>
      <c r="N83" s="326" t="str">
        <f>IF(O83&gt;K83,"○","　")</f>
        <v>　</v>
      </c>
      <c r="O83" s="328">
        <f>Z65</f>
        <v>14</v>
      </c>
      <c r="P83" s="326">
        <f>AD71</f>
        <v>12</v>
      </c>
      <c r="Q83" s="326" t="str">
        <f>IF(P83&gt;T83,"○","　")</f>
        <v>　</v>
      </c>
      <c r="R83" s="326" t="s">
        <v>41</v>
      </c>
      <c r="S83" s="326" t="str">
        <f>IF(T83&gt;P83,"○","　")</f>
        <v>○</v>
      </c>
      <c r="T83" s="328">
        <f>Z71</f>
        <v>15</v>
      </c>
      <c r="U83" s="90"/>
      <c r="V83" s="90"/>
      <c r="W83" s="90"/>
      <c r="X83" s="90"/>
      <c r="Y83" s="91"/>
      <c r="Z83" s="509"/>
      <c r="AA83" s="485"/>
      <c r="AB83" s="485"/>
      <c r="AC83" s="485"/>
      <c r="AD83" s="486"/>
      <c r="AE83" s="326">
        <f>O46</f>
        <v>16</v>
      </c>
      <c r="AF83" s="326" t="str">
        <f>IF(AE83&gt;AI83,"○","　")</f>
        <v>　</v>
      </c>
      <c r="AG83" s="326" t="s">
        <v>41</v>
      </c>
      <c r="AH83" s="326" t="str">
        <f>IF(AI83&gt;AE83,"○","　")</f>
        <v>○</v>
      </c>
      <c r="AI83" s="328">
        <f>T46</f>
        <v>17</v>
      </c>
      <c r="AJ83" s="490"/>
      <c r="AK83" s="492"/>
      <c r="AL83" s="494"/>
      <c r="AM83" s="496"/>
      <c r="AN83" s="497"/>
      <c r="AO83" s="498"/>
      <c r="AP83" s="499"/>
      <c r="AQ83" s="518"/>
      <c r="AX83" s="456"/>
      <c r="AY83" s="456"/>
      <c r="AZ83" s="456"/>
      <c r="BA83" s="456"/>
      <c r="BB83" s="456"/>
      <c r="BC83" s="456"/>
      <c r="BD83" s="456"/>
    </row>
    <row r="84" spans="1:56" ht="18" customHeight="1">
      <c r="A84" s="477"/>
      <c r="B84" s="479"/>
      <c r="C84" s="480"/>
      <c r="D84" s="481"/>
      <c r="E84" s="482"/>
      <c r="F84" s="326">
        <f>AD60</f>
        <v>11</v>
      </c>
      <c r="G84" s="326" t="str">
        <f>IF(F84&gt;J84,"○","　")</f>
        <v>　</v>
      </c>
      <c r="H84" s="326" t="s">
        <v>42</v>
      </c>
      <c r="I84" s="326" t="str">
        <f>IF(J84&gt;F84,"○","　")</f>
        <v>○</v>
      </c>
      <c r="J84" s="328">
        <f>Z60</f>
        <v>15</v>
      </c>
      <c r="K84" s="326">
        <f>AD66</f>
        <v>15</v>
      </c>
      <c r="L84" s="326" t="str">
        <f>IF(K84&gt;O84,"○","　")</f>
        <v>○</v>
      </c>
      <c r="M84" s="326" t="s">
        <v>42</v>
      </c>
      <c r="N84" s="326" t="str">
        <f>IF(O84&gt;K84,"○","　")</f>
        <v>　</v>
      </c>
      <c r="O84" s="328">
        <f>Z66</f>
        <v>12</v>
      </c>
      <c r="P84" s="326">
        <f>AD72</f>
        <v>14</v>
      </c>
      <c r="Q84" s="326" t="str">
        <f>IF(P84&gt;T84,"○","　")</f>
        <v>　</v>
      </c>
      <c r="R84" s="326" t="s">
        <v>42</v>
      </c>
      <c r="S84" s="326" t="str">
        <f>IF(T84&gt;P84,"○","　")</f>
        <v>○</v>
      </c>
      <c r="T84" s="328">
        <f>Z72</f>
        <v>16</v>
      </c>
      <c r="U84" s="90"/>
      <c r="V84" s="90"/>
      <c r="W84" s="90"/>
      <c r="X84" s="90"/>
      <c r="Y84" s="91"/>
      <c r="Z84" s="509"/>
      <c r="AA84" s="485"/>
      <c r="AB84" s="485"/>
      <c r="AC84" s="485"/>
      <c r="AD84" s="486"/>
      <c r="AE84" s="326">
        <f>O47</f>
        <v>15</v>
      </c>
      <c r="AF84" s="326" t="str">
        <f>IF(AE84&gt;AI84,"○","　")</f>
        <v>○</v>
      </c>
      <c r="AG84" s="326" t="s">
        <v>42</v>
      </c>
      <c r="AH84" s="326" t="str">
        <f>IF(AI84&gt;AE84,"○","　")</f>
        <v>　</v>
      </c>
      <c r="AI84" s="328">
        <f>T47</f>
        <v>8</v>
      </c>
      <c r="AJ84" s="490"/>
      <c r="AK84" s="492"/>
      <c r="AL84" s="494"/>
      <c r="AM84" s="503">
        <f>SUM(F80,K80,P80,U80,Z80,AE80,)</f>
        <v>4</v>
      </c>
      <c r="AN84" s="492" t="s">
        <v>42</v>
      </c>
      <c r="AO84" s="494">
        <f>SUM(J80,O80,T80,Y80,AD80,AI80)</f>
        <v>5</v>
      </c>
      <c r="AP84" s="499"/>
      <c r="AQ84" s="518"/>
      <c r="AX84" s="456"/>
      <c r="AY84" s="456"/>
      <c r="AZ84" s="456"/>
      <c r="BA84" s="456"/>
      <c r="BB84" s="456"/>
      <c r="BC84" s="456"/>
      <c r="BD84" s="456"/>
    </row>
    <row r="85" spans="1:56" ht="18" customHeight="1">
      <c r="A85" s="477"/>
      <c r="B85" s="479"/>
      <c r="C85" s="480"/>
      <c r="D85" s="481"/>
      <c r="E85" s="483"/>
      <c r="F85" s="332">
        <f>AD61</f>
        <v>0</v>
      </c>
      <c r="G85" s="332" t="str">
        <f>IF(F85&gt;J85,"○","　")</f>
        <v>　</v>
      </c>
      <c r="H85" s="332" t="s">
        <v>42</v>
      </c>
      <c r="I85" s="332" t="str">
        <f>IF(J85&gt;F85,"○","　")</f>
        <v>　</v>
      </c>
      <c r="J85" s="333">
        <f>Z61</f>
        <v>0</v>
      </c>
      <c r="K85" s="332">
        <f>AD67</f>
        <v>0</v>
      </c>
      <c r="L85" s="332" t="str">
        <f>IF(K85&gt;O85,"○","　")</f>
        <v>　</v>
      </c>
      <c r="M85" s="332" t="s">
        <v>42</v>
      </c>
      <c r="N85" s="332" t="str">
        <f>IF(O85&gt;K85,"○","　")</f>
        <v>　</v>
      </c>
      <c r="O85" s="333">
        <f>Z67</f>
        <v>0</v>
      </c>
      <c r="P85" s="332">
        <f>AD73</f>
        <v>0</v>
      </c>
      <c r="Q85" s="332" t="str">
        <f>IF(P85&gt;T85,"○","　")</f>
        <v>　</v>
      </c>
      <c r="R85" s="332" t="s">
        <v>42</v>
      </c>
      <c r="S85" s="332" t="str">
        <f>IF(T85&gt;P85,"○","　")</f>
        <v>　</v>
      </c>
      <c r="T85" s="333">
        <f>Z73</f>
        <v>0</v>
      </c>
      <c r="U85" s="92"/>
      <c r="V85" s="92"/>
      <c r="W85" s="92"/>
      <c r="X85" s="92"/>
      <c r="Y85" s="93"/>
      <c r="Z85" s="510"/>
      <c r="AA85" s="488"/>
      <c r="AB85" s="488"/>
      <c r="AC85" s="488"/>
      <c r="AD85" s="489"/>
      <c r="AE85" s="326">
        <f>O48</f>
        <v>15</v>
      </c>
      <c r="AF85" s="326" t="str">
        <f>IF(AE85&gt;AI85,"○","　")</f>
        <v>○</v>
      </c>
      <c r="AG85" s="326" t="s">
        <v>42</v>
      </c>
      <c r="AH85" s="326" t="str">
        <f>IF(AI85&gt;AE85,"○","　")</f>
        <v>　</v>
      </c>
      <c r="AI85" s="328">
        <f>T48</f>
        <v>10</v>
      </c>
      <c r="AJ85" s="491"/>
      <c r="AK85" s="493"/>
      <c r="AL85" s="495"/>
      <c r="AM85" s="504"/>
      <c r="AN85" s="493"/>
      <c r="AO85" s="495"/>
      <c r="AP85" s="500"/>
      <c r="AQ85" s="518"/>
      <c r="AX85" s="456"/>
      <c r="AY85" s="456"/>
      <c r="AZ85" s="456"/>
      <c r="BA85" s="456"/>
      <c r="BB85" s="456"/>
      <c r="BC85" s="456"/>
      <c r="BD85" s="456"/>
    </row>
    <row r="86" spans="1:56" ht="18" customHeight="1">
      <c r="A86" s="477"/>
      <c r="B86" s="479" t="str">
        <f>P7</f>
        <v>マイペース</v>
      </c>
      <c r="C86" s="480"/>
      <c r="D86" s="481"/>
      <c r="E86" s="505">
        <f>IF($CA$118="A",CC125,IF($CA$118="B",CF125,CI125))</f>
      </c>
      <c r="F86" s="95"/>
      <c r="G86" s="95"/>
      <c r="H86" s="95"/>
      <c r="I86" s="95"/>
      <c r="J86" s="96"/>
      <c r="K86" s="330">
        <f>COUNTIF(L89:L91,"○")</f>
        <v>0</v>
      </c>
      <c r="L86" s="330"/>
      <c r="M86" s="330" t="str">
        <f>AG62</f>
        <v>⑥</v>
      </c>
      <c r="N86" s="330"/>
      <c r="O86" s="331">
        <f>COUNTIF(N89:N91,"○")</f>
        <v>2</v>
      </c>
      <c r="P86" s="330">
        <f>COUNTIF(Q89:Q91,"○")</f>
        <v>0</v>
      </c>
      <c r="Q86" s="330"/>
      <c r="R86" s="330" t="str">
        <f>AG68</f>
        <v>⑧</v>
      </c>
      <c r="S86" s="330"/>
      <c r="T86" s="331">
        <f>COUNTIF(S89:S91,"○")</f>
        <v>2</v>
      </c>
      <c r="U86" s="330">
        <f>COUNTIF(V89:V91,"○")</f>
        <v>0</v>
      </c>
      <c r="V86" s="330"/>
      <c r="W86" s="330" t="str">
        <f>AG74</f>
        <v>④</v>
      </c>
      <c r="X86" s="330"/>
      <c r="Y86" s="331">
        <f>COUNTIF(X89:X91,"○")</f>
        <v>2</v>
      </c>
      <c r="Z86" s="330">
        <f>COUNTIF(AA89:AA91,"○")</f>
        <v>1</v>
      </c>
      <c r="AA86" s="330"/>
      <c r="AB86" s="330" t="str">
        <f>AG80</f>
        <v>⑫</v>
      </c>
      <c r="AC86" s="330"/>
      <c r="AD86" s="330">
        <f>COUNTIF(AC89:AC91,"○")</f>
        <v>2</v>
      </c>
      <c r="AE86" s="506"/>
      <c r="AF86" s="507"/>
      <c r="AG86" s="507"/>
      <c r="AH86" s="507"/>
      <c r="AI86" s="508"/>
      <c r="AJ86" s="511">
        <f>COUNTIF(F87:AE87,"○")</f>
        <v>0</v>
      </c>
      <c r="AK86" s="512" t="s">
        <v>42</v>
      </c>
      <c r="AL86" s="513">
        <f>COUNTIF(J88:AI88,"○")</f>
        <v>4</v>
      </c>
      <c r="AM86" s="514">
        <f>IF(AO90=0,10,AM90/AO90)</f>
        <v>0.125</v>
      </c>
      <c r="AN86" s="515"/>
      <c r="AO86" s="516"/>
      <c r="AP86" s="517">
        <f>SUM(F89:F91,K89:K91,P89:P91,U89:U91,Z89:Z91,AE89:AE91)/SUM(J89:J91,O89:O91,T89:T91,Y89:Y91,AD89:AD91,AI89:AI91)</f>
        <v>0.7007299270072993</v>
      </c>
      <c r="AQ86" s="518">
        <f>IF(AS$94=AS$93,RANK(BC86,BC$56:BC$89,0),"")</f>
        <v>6</v>
      </c>
      <c r="AS86" s="65">
        <f>SUM(AJ86:AL91)</f>
        <v>4</v>
      </c>
      <c r="AT86" s="65">
        <f>AU86-AV86</f>
        <v>0</v>
      </c>
      <c r="AU86" s="65">
        <f>SUM(F86:AI86)</f>
        <v>9</v>
      </c>
      <c r="AV86" s="65">
        <f>SUM(AM90:AO91)</f>
        <v>9</v>
      </c>
      <c r="AX86" s="456">
        <f>RANK(AJ86,AJ56:AJ91,1)</f>
        <v>1</v>
      </c>
      <c r="AY86" s="456">
        <f>RANK(BD86,BD56:BD91,1)</f>
        <v>1</v>
      </c>
      <c r="AZ86" s="456">
        <f>RANK(AP86,AP56:AP89,1)</f>
        <v>1</v>
      </c>
      <c r="BA86" s="456">
        <f>AX86*100</f>
        <v>100</v>
      </c>
      <c r="BB86" s="456">
        <f>AY86*10</f>
        <v>10</v>
      </c>
      <c r="BC86" s="456">
        <f>SUM(AZ86:BB91)</f>
        <v>111</v>
      </c>
      <c r="BD86" s="456">
        <f>AM86-AO86</f>
        <v>0.125</v>
      </c>
    </row>
    <row r="87" spans="1:56" ht="13.5" customHeight="1" hidden="1">
      <c r="A87" s="477"/>
      <c r="B87" s="479"/>
      <c r="C87" s="480"/>
      <c r="D87" s="481"/>
      <c r="E87" s="482"/>
      <c r="F87" s="90"/>
      <c r="G87" s="90"/>
      <c r="H87" s="90"/>
      <c r="I87" s="90"/>
      <c r="J87" s="91"/>
      <c r="K87" s="326" t="str">
        <f>IF(K86&gt;O86,"○","　")</f>
        <v>　</v>
      </c>
      <c r="L87" s="326"/>
      <c r="M87" s="326"/>
      <c r="N87" s="326"/>
      <c r="O87" s="328"/>
      <c r="P87" s="326" t="str">
        <f>IF(P86&gt;T86,"○","　")</f>
        <v>　</v>
      </c>
      <c r="Q87" s="326"/>
      <c r="R87" s="326"/>
      <c r="S87" s="326"/>
      <c r="T87" s="328"/>
      <c r="U87" s="326" t="str">
        <f>IF(U86&gt;Y86,"○","　")</f>
        <v>　</v>
      </c>
      <c r="V87" s="326"/>
      <c r="W87" s="326"/>
      <c r="X87" s="326"/>
      <c r="Y87" s="328"/>
      <c r="Z87" s="326" t="str">
        <f>IF(Z86&gt;AD86,"○","　")</f>
        <v>　</v>
      </c>
      <c r="AA87" s="326"/>
      <c r="AB87" s="326"/>
      <c r="AC87" s="326"/>
      <c r="AD87" s="328"/>
      <c r="AE87" s="509"/>
      <c r="AF87" s="485"/>
      <c r="AG87" s="485"/>
      <c r="AH87" s="485"/>
      <c r="AI87" s="486"/>
      <c r="AJ87" s="490"/>
      <c r="AK87" s="492"/>
      <c r="AL87" s="494"/>
      <c r="AM87" s="496"/>
      <c r="AN87" s="497"/>
      <c r="AO87" s="498"/>
      <c r="AP87" s="499"/>
      <c r="AQ87" s="518"/>
      <c r="AX87" s="456"/>
      <c r="AY87" s="456"/>
      <c r="AZ87" s="456"/>
      <c r="BA87" s="456"/>
      <c r="BB87" s="456"/>
      <c r="BC87" s="456"/>
      <c r="BD87" s="456"/>
    </row>
    <row r="88" spans="1:56" ht="13.5" customHeight="1" hidden="1">
      <c r="A88" s="477"/>
      <c r="B88" s="479"/>
      <c r="C88" s="480"/>
      <c r="D88" s="481"/>
      <c r="E88" s="482"/>
      <c r="F88" s="90"/>
      <c r="G88" s="90"/>
      <c r="H88" s="90"/>
      <c r="I88" s="90"/>
      <c r="J88" s="91"/>
      <c r="K88" s="326"/>
      <c r="L88" s="326"/>
      <c r="M88" s="326"/>
      <c r="N88" s="326"/>
      <c r="O88" s="328" t="str">
        <f>IF(O86&gt;K86,"○","　")</f>
        <v>○</v>
      </c>
      <c r="P88" s="326"/>
      <c r="Q88" s="326"/>
      <c r="R88" s="326"/>
      <c r="S88" s="326"/>
      <c r="T88" s="328" t="str">
        <f>IF(T86&gt;P86,"○","　")</f>
        <v>○</v>
      </c>
      <c r="U88" s="326"/>
      <c r="V88" s="326"/>
      <c r="W88" s="326"/>
      <c r="X88" s="326"/>
      <c r="Y88" s="328" t="str">
        <f>IF(Y86&gt;U86,"○","　")</f>
        <v>○</v>
      </c>
      <c r="Z88" s="326"/>
      <c r="AA88" s="326"/>
      <c r="AB88" s="326"/>
      <c r="AC88" s="326"/>
      <c r="AD88" s="328" t="str">
        <f>IF(AD86&gt;Z86,"○","　")</f>
        <v>○</v>
      </c>
      <c r="AE88" s="509"/>
      <c r="AF88" s="485"/>
      <c r="AG88" s="485"/>
      <c r="AH88" s="485"/>
      <c r="AI88" s="486"/>
      <c r="AJ88" s="490"/>
      <c r="AK88" s="492"/>
      <c r="AL88" s="494"/>
      <c r="AM88" s="496"/>
      <c r="AN88" s="497"/>
      <c r="AO88" s="498"/>
      <c r="AP88" s="499"/>
      <c r="AQ88" s="518"/>
      <c r="AX88" s="456"/>
      <c r="AY88" s="456"/>
      <c r="AZ88" s="456"/>
      <c r="BA88" s="456"/>
      <c r="BB88" s="456"/>
      <c r="BC88" s="456"/>
      <c r="BD88" s="456"/>
    </row>
    <row r="89" spans="1:56" ht="18" customHeight="1">
      <c r="A89" s="477"/>
      <c r="B89" s="479"/>
      <c r="C89" s="480"/>
      <c r="D89" s="481"/>
      <c r="E89" s="482"/>
      <c r="F89" s="90"/>
      <c r="G89" s="90"/>
      <c r="H89" s="90"/>
      <c r="I89" s="90"/>
      <c r="J89" s="91"/>
      <c r="K89" s="326">
        <f>AI65</f>
        <v>13</v>
      </c>
      <c r="L89" s="326" t="str">
        <f>IF(K89&gt;O89,"○","　")</f>
        <v>　</v>
      </c>
      <c r="M89" s="326" t="s">
        <v>41</v>
      </c>
      <c r="N89" s="326" t="str">
        <f>IF(O89&gt;K89,"○","　")</f>
        <v>○</v>
      </c>
      <c r="O89" s="328">
        <f>AE65</f>
        <v>15</v>
      </c>
      <c r="P89" s="326">
        <f>AI71</f>
        <v>6</v>
      </c>
      <c r="Q89" s="326" t="str">
        <f>IF(P89&gt;T89,"○","　")</f>
        <v>　</v>
      </c>
      <c r="R89" s="326" t="s">
        <v>41</v>
      </c>
      <c r="S89" s="326" t="str">
        <f>IF(T89&gt;P89,"○","　")</f>
        <v>○</v>
      </c>
      <c r="T89" s="328">
        <f>AE71</f>
        <v>15</v>
      </c>
      <c r="U89" s="326">
        <f>AI77</f>
        <v>11</v>
      </c>
      <c r="V89" s="326" t="str">
        <f>IF(U89&gt;Y89,"○","　")</f>
        <v>　</v>
      </c>
      <c r="W89" s="326" t="s">
        <v>41</v>
      </c>
      <c r="X89" s="326" t="str">
        <f>IF(Y89&gt;U89,"○","　")</f>
        <v>○</v>
      </c>
      <c r="Y89" s="328">
        <f>AE77</f>
        <v>15</v>
      </c>
      <c r="Z89" s="326">
        <f>AI83</f>
        <v>17</v>
      </c>
      <c r="AA89" s="326" t="str">
        <f>IF(Z89&gt;AD89,"○","　")</f>
        <v>○</v>
      </c>
      <c r="AB89" s="326" t="s">
        <v>41</v>
      </c>
      <c r="AC89" s="326" t="str">
        <f>IF(AD89&gt;Z89,"○","　")</f>
        <v>　</v>
      </c>
      <c r="AD89" s="328">
        <f>AE83</f>
        <v>16</v>
      </c>
      <c r="AE89" s="509"/>
      <c r="AF89" s="485"/>
      <c r="AG89" s="485"/>
      <c r="AH89" s="485"/>
      <c r="AI89" s="486"/>
      <c r="AJ89" s="490"/>
      <c r="AK89" s="492"/>
      <c r="AL89" s="494"/>
      <c r="AM89" s="496"/>
      <c r="AN89" s="497"/>
      <c r="AO89" s="498"/>
      <c r="AP89" s="499"/>
      <c r="AQ89" s="518"/>
      <c r="AX89" s="456"/>
      <c r="AY89" s="456"/>
      <c r="AZ89" s="456"/>
      <c r="BA89" s="456"/>
      <c r="BB89" s="456"/>
      <c r="BC89" s="456"/>
      <c r="BD89" s="456"/>
    </row>
    <row r="90" spans="1:56" ht="18" customHeight="1">
      <c r="A90" s="477"/>
      <c r="B90" s="479"/>
      <c r="C90" s="480"/>
      <c r="D90" s="481"/>
      <c r="E90" s="482"/>
      <c r="F90" s="90"/>
      <c r="G90" s="90"/>
      <c r="H90" s="90"/>
      <c r="I90" s="90"/>
      <c r="J90" s="91"/>
      <c r="K90" s="326">
        <f>AI66</f>
        <v>11</v>
      </c>
      <c r="L90" s="326" t="str">
        <f>IF(K90&gt;O90,"○","　")</f>
        <v>　</v>
      </c>
      <c r="M90" s="326" t="s">
        <v>42</v>
      </c>
      <c r="N90" s="326" t="str">
        <f>IF(O90&gt;K90,"○","　")</f>
        <v>○</v>
      </c>
      <c r="O90" s="328">
        <f>AE66</f>
        <v>15</v>
      </c>
      <c r="P90" s="326">
        <f>AI72</f>
        <v>6</v>
      </c>
      <c r="Q90" s="326" t="str">
        <f>IF(P90&gt;T90,"○","　")</f>
        <v>　</v>
      </c>
      <c r="R90" s="326" t="s">
        <v>42</v>
      </c>
      <c r="S90" s="326" t="str">
        <f>IF(T90&gt;P90,"○","　")</f>
        <v>○</v>
      </c>
      <c r="T90" s="328">
        <f>AE72</f>
        <v>15</v>
      </c>
      <c r="U90" s="326">
        <f>AI78</f>
        <v>14</v>
      </c>
      <c r="V90" s="326" t="str">
        <f>IF(U90&gt;Y90,"○","　")</f>
        <v>　</v>
      </c>
      <c r="W90" s="326" t="s">
        <v>42</v>
      </c>
      <c r="X90" s="326" t="str">
        <f>IF(Y90&gt;U90,"○","　")</f>
        <v>○</v>
      </c>
      <c r="Y90" s="328">
        <f>AE78</f>
        <v>16</v>
      </c>
      <c r="Z90" s="326">
        <f>AI84</f>
        <v>8</v>
      </c>
      <c r="AA90" s="326" t="str">
        <f>IF(Z90&gt;AD90,"○","　")</f>
        <v>　</v>
      </c>
      <c r="AB90" s="326" t="s">
        <v>42</v>
      </c>
      <c r="AC90" s="326" t="str">
        <f>IF(AD90&gt;Z90,"○","　")</f>
        <v>○</v>
      </c>
      <c r="AD90" s="328">
        <f>AE84</f>
        <v>15</v>
      </c>
      <c r="AE90" s="509"/>
      <c r="AF90" s="485"/>
      <c r="AG90" s="485"/>
      <c r="AH90" s="485"/>
      <c r="AI90" s="486"/>
      <c r="AJ90" s="490"/>
      <c r="AK90" s="492"/>
      <c r="AL90" s="494"/>
      <c r="AM90" s="503">
        <f>SUM(F86,K86,P86,U86,Z86,AE86,)</f>
        <v>1</v>
      </c>
      <c r="AN90" s="492" t="s">
        <v>42</v>
      </c>
      <c r="AO90" s="494">
        <f>SUM(J86,O86,T86,Y86,AD86,AI86)</f>
        <v>8</v>
      </c>
      <c r="AP90" s="499"/>
      <c r="AQ90" s="518"/>
      <c r="AX90" s="456"/>
      <c r="AY90" s="456"/>
      <c r="AZ90" s="456"/>
      <c r="BA90" s="456"/>
      <c r="BB90" s="456"/>
      <c r="BC90" s="456"/>
      <c r="BD90" s="456"/>
    </row>
    <row r="91" spans="1:56" ht="18" customHeight="1" thickBot="1">
      <c r="A91" s="478"/>
      <c r="B91" s="519"/>
      <c r="C91" s="520"/>
      <c r="D91" s="521"/>
      <c r="E91" s="522"/>
      <c r="F91" s="100"/>
      <c r="G91" s="100"/>
      <c r="H91" s="100"/>
      <c r="I91" s="100"/>
      <c r="J91" s="101"/>
      <c r="K91" s="327">
        <f>AI67</f>
        <v>0</v>
      </c>
      <c r="L91" s="327" t="str">
        <f>IF(K91&gt;O91,"○","　")</f>
        <v>　</v>
      </c>
      <c r="M91" s="327" t="s">
        <v>42</v>
      </c>
      <c r="N91" s="327" t="str">
        <f>IF(O91&gt;K91,"○","　")</f>
        <v>　</v>
      </c>
      <c r="O91" s="329">
        <f>AE67</f>
        <v>0</v>
      </c>
      <c r="P91" s="327">
        <f>AI73</f>
        <v>0</v>
      </c>
      <c r="Q91" s="327" t="str">
        <f>IF(P91&gt;T91,"○","　")</f>
        <v>　</v>
      </c>
      <c r="R91" s="327" t="s">
        <v>42</v>
      </c>
      <c r="S91" s="327" t="str">
        <f>IF(T91&gt;P91,"○","　")</f>
        <v>　</v>
      </c>
      <c r="T91" s="329">
        <f>AE73</f>
        <v>0</v>
      </c>
      <c r="U91" s="327">
        <f>AI79</f>
        <v>0</v>
      </c>
      <c r="V91" s="327" t="str">
        <f>IF(U91&gt;Y91,"○","　")</f>
        <v>　</v>
      </c>
      <c r="W91" s="327" t="s">
        <v>42</v>
      </c>
      <c r="X91" s="327" t="str">
        <f>IF(Y91&gt;U91,"○","　")</f>
        <v>　</v>
      </c>
      <c r="Y91" s="329">
        <f>AE79</f>
        <v>0</v>
      </c>
      <c r="Z91" s="327">
        <f>AI85</f>
        <v>10</v>
      </c>
      <c r="AA91" s="327" t="str">
        <f>IF(Z91&gt;AD91,"○","　")</f>
        <v>　</v>
      </c>
      <c r="AB91" s="327" t="s">
        <v>42</v>
      </c>
      <c r="AC91" s="327" t="str">
        <f>IF(AD91&gt;Z91,"○","　")</f>
        <v>○</v>
      </c>
      <c r="AD91" s="329">
        <f>AE85</f>
        <v>15</v>
      </c>
      <c r="AE91" s="523"/>
      <c r="AF91" s="524"/>
      <c r="AG91" s="524"/>
      <c r="AH91" s="524"/>
      <c r="AI91" s="525"/>
      <c r="AJ91" s="526"/>
      <c r="AK91" s="527"/>
      <c r="AL91" s="528"/>
      <c r="AM91" s="529"/>
      <c r="AN91" s="527"/>
      <c r="AO91" s="528"/>
      <c r="AP91" s="530"/>
      <c r="AQ91" s="531"/>
      <c r="AX91" s="456"/>
      <c r="AY91" s="456"/>
      <c r="AZ91" s="456"/>
      <c r="BA91" s="456"/>
      <c r="BB91" s="456"/>
      <c r="BC91" s="456"/>
      <c r="BD91" s="456"/>
    </row>
    <row r="93" spans="6:45" ht="12.75" hidden="1">
      <c r="F93" s="75">
        <v>1</v>
      </c>
      <c r="G93" s="75"/>
      <c r="H93" s="75">
        <v>2</v>
      </c>
      <c r="I93" s="75"/>
      <c r="J93" s="75">
        <v>3</v>
      </c>
      <c r="K93" s="75">
        <v>4</v>
      </c>
      <c r="L93" s="75"/>
      <c r="M93" s="75">
        <v>5</v>
      </c>
      <c r="N93" s="75"/>
      <c r="O93" s="75">
        <v>6</v>
      </c>
      <c r="P93" s="75">
        <v>7</v>
      </c>
      <c r="Q93" s="75"/>
      <c r="R93" s="75">
        <v>8</v>
      </c>
      <c r="S93" s="75"/>
      <c r="T93" s="75">
        <v>9</v>
      </c>
      <c r="U93" s="75">
        <v>10</v>
      </c>
      <c r="W93" s="75">
        <v>11</v>
      </c>
      <c r="Y93" s="75">
        <v>12</v>
      </c>
      <c r="AS93" s="65">
        <v>24</v>
      </c>
    </row>
    <row r="94" spans="6:45" ht="12.75" hidden="1">
      <c r="F94" s="76">
        <f>SUM(AE77:AE79,AI77:AI79)</f>
        <v>56</v>
      </c>
      <c r="G94" s="76" t="e">
        <f>SUM(#REF!)</f>
        <v>#REF!</v>
      </c>
      <c r="H94" s="76">
        <f>SUM(Z71:Z73,AD71:AD73)</f>
        <v>57</v>
      </c>
      <c r="I94" s="76" t="e">
        <f>SUM(#REF!)</f>
        <v>#REF!</v>
      </c>
      <c r="J94" s="76">
        <f>SUM(K59:K61,O59:O61)</f>
        <v>54</v>
      </c>
      <c r="K94" s="76">
        <f>SUM(AE71:AE73,AI71:AI73)</f>
        <v>42</v>
      </c>
      <c r="L94" s="76" t="e">
        <f>SUM(#REF!)</f>
        <v>#REF!</v>
      </c>
      <c r="M94" s="76">
        <f>SUM(U59:U61,Y59:Y61)</f>
        <v>53</v>
      </c>
      <c r="N94" s="76" t="e">
        <f>SUM(#REF!)</f>
        <v>#REF!</v>
      </c>
      <c r="O94" s="76">
        <f>SUM(Z65:Z67,AD65:AD67)</f>
        <v>57</v>
      </c>
      <c r="P94" s="76">
        <f>SUM(U71:U73,Y71:Y73)</f>
        <v>79</v>
      </c>
      <c r="Q94" s="76" t="e">
        <f>SUM(#REF!)</f>
        <v>#REF!</v>
      </c>
      <c r="R94" s="76">
        <f>SUM(AE65:AE67,AI65:AI67)</f>
        <v>54</v>
      </c>
      <c r="S94" s="76" t="e">
        <f>SUM(#REF!)</f>
        <v>#REF!</v>
      </c>
      <c r="T94" s="76">
        <f>SUM(Z59:Z61,AD59:AD61)</f>
        <v>52</v>
      </c>
      <c r="U94" s="76">
        <f>SUM(U65:U67,Y65:Y67)</f>
        <v>51</v>
      </c>
      <c r="W94" s="76">
        <f>SUM(AE83:AE85,AI83:AI85)</f>
        <v>81</v>
      </c>
      <c r="Y94" s="76">
        <f>SUM(P59:P61,T59:T61)</f>
        <v>48</v>
      </c>
      <c r="AS94" s="65">
        <f>SUM(AS56:AS91)</f>
        <v>24</v>
      </c>
    </row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spans="79:85" ht="12.75" hidden="1">
      <c r="CA116" s="65" t="s">
        <v>47</v>
      </c>
      <c r="CD116" s="65" t="s">
        <v>48</v>
      </c>
      <c r="CG116" s="65" t="s">
        <v>49</v>
      </c>
    </row>
    <row r="117" spans="6:85" ht="12.75" hidden="1">
      <c r="F117" s="75">
        <v>1</v>
      </c>
      <c r="G117" s="75"/>
      <c r="H117" s="75">
        <v>2</v>
      </c>
      <c r="I117" s="75"/>
      <c r="J117" s="75">
        <v>3</v>
      </c>
      <c r="K117" s="75">
        <v>4</v>
      </c>
      <c r="L117" s="75"/>
      <c r="M117" s="75">
        <v>5</v>
      </c>
      <c r="N117" s="75"/>
      <c r="O117" s="75">
        <v>6</v>
      </c>
      <c r="P117" s="75">
        <v>7</v>
      </c>
      <c r="Q117" s="75"/>
      <c r="R117" s="75">
        <v>8</v>
      </c>
      <c r="S117" s="75"/>
      <c r="T117" s="75">
        <v>9</v>
      </c>
      <c r="U117" s="75">
        <v>10</v>
      </c>
      <c r="W117" s="75">
        <v>11</v>
      </c>
      <c r="Y117" s="75">
        <v>12</v>
      </c>
      <c r="CA117" s="65" t="s">
        <v>18</v>
      </c>
      <c r="CD117" s="65" t="s">
        <v>18</v>
      </c>
      <c r="CG117" s="65" t="s">
        <v>18</v>
      </c>
    </row>
    <row r="118" spans="6:87" ht="12.75" hidden="1">
      <c r="F118" s="76">
        <f aca="true" t="shared" si="2" ref="F118:U118">F94</f>
        <v>56</v>
      </c>
      <c r="G118" s="76" t="e">
        <f t="shared" si="2"/>
        <v>#REF!</v>
      </c>
      <c r="H118" s="76">
        <f t="shared" si="2"/>
        <v>57</v>
      </c>
      <c r="I118" s="76" t="e">
        <f t="shared" si="2"/>
        <v>#REF!</v>
      </c>
      <c r="J118" s="76">
        <f t="shared" si="2"/>
        <v>54</v>
      </c>
      <c r="K118" s="76">
        <f t="shared" si="2"/>
        <v>42</v>
      </c>
      <c r="L118" s="76" t="e">
        <f t="shared" si="2"/>
        <v>#REF!</v>
      </c>
      <c r="M118" s="76">
        <f t="shared" si="2"/>
        <v>53</v>
      </c>
      <c r="N118" s="76" t="e">
        <f t="shared" si="2"/>
        <v>#REF!</v>
      </c>
      <c r="O118" s="76">
        <f t="shared" si="2"/>
        <v>57</v>
      </c>
      <c r="P118" s="76">
        <f t="shared" si="2"/>
        <v>79</v>
      </c>
      <c r="Q118" s="76" t="e">
        <f t="shared" si="2"/>
        <v>#REF!</v>
      </c>
      <c r="R118" s="76">
        <f t="shared" si="2"/>
        <v>54</v>
      </c>
      <c r="S118" s="76" t="e">
        <f t="shared" si="2"/>
        <v>#REF!</v>
      </c>
      <c r="T118" s="76">
        <f t="shared" si="2"/>
        <v>52</v>
      </c>
      <c r="U118" s="76">
        <f t="shared" si="2"/>
        <v>51</v>
      </c>
      <c r="W118" s="76">
        <f>W94</f>
        <v>81</v>
      </c>
      <c r="Y118" s="76">
        <f>Y94</f>
        <v>48</v>
      </c>
      <c r="CA118" s="77" t="str">
        <f>IF(CA119&lt;7,"A",IF(CA119&gt;12,"C","B"))</f>
        <v>A</v>
      </c>
      <c r="CB118" s="77"/>
      <c r="CC118" s="77"/>
      <c r="CD118" s="25"/>
      <c r="CE118" s="25"/>
      <c r="CF118" s="25"/>
      <c r="CG118" s="25"/>
      <c r="CH118" s="25"/>
      <c r="CI118" s="25"/>
    </row>
    <row r="119" spans="79:135" ht="12.75" hidden="1">
      <c r="CA119" s="78">
        <f>C42</f>
        <v>0</v>
      </c>
      <c r="CB119" s="78"/>
      <c r="CC119" s="78"/>
      <c r="CD119" s="78">
        <f>CA119</f>
        <v>0</v>
      </c>
      <c r="CE119" s="78"/>
      <c r="CF119" s="78"/>
      <c r="CG119" s="78">
        <f>CA119</f>
        <v>0</v>
      </c>
      <c r="CH119" s="78"/>
      <c r="CI119" s="78"/>
      <c r="CL119" s="65">
        <v>1</v>
      </c>
      <c r="CO119" s="65">
        <v>2</v>
      </c>
      <c r="CR119" s="65">
        <v>3</v>
      </c>
      <c r="CU119" s="65">
        <v>4</v>
      </c>
      <c r="CX119" s="65">
        <v>5</v>
      </c>
      <c r="DA119" s="65">
        <v>6</v>
      </c>
      <c r="DD119" s="65">
        <v>7</v>
      </c>
      <c r="DG119" s="65">
        <v>8</v>
      </c>
      <c r="DJ119" s="65">
        <v>9</v>
      </c>
      <c r="DM119" s="65">
        <v>10</v>
      </c>
      <c r="DP119" s="65">
        <v>11</v>
      </c>
      <c r="DS119" s="65">
        <v>12</v>
      </c>
      <c r="DV119" s="65">
        <v>13</v>
      </c>
      <c r="DY119" s="65">
        <v>14</v>
      </c>
      <c r="EB119" s="65">
        <v>15</v>
      </c>
      <c r="EE119" s="65">
        <v>16</v>
      </c>
    </row>
    <row r="120" spans="78:137" ht="12.75">
      <c r="BZ120" s="65">
        <v>1</v>
      </c>
      <c r="CA120" s="65">
        <f aca="true" t="shared" si="3" ref="CA120:CC125">IF($CA$119=1,CL120,IF($CA$119=2,CO120,IF($CA$119=3,CR120,IF($CA$119=4,CU120,IF($CA$119=5,CX120,IF($CA$119=6,DA120,""))))))</f>
      </c>
      <c r="CB120" s="65">
        <f t="shared" si="3"/>
      </c>
      <c r="CC120" s="65">
        <f t="shared" si="3"/>
      </c>
      <c r="CD120" s="65">
        <f aca="true" t="shared" si="4" ref="CD120:CF131">IF($CA$119=7,DD120,IF($CA$119=8,DG120,IF($CA$119=9,DJ120,IF($CA$119=10,DM120,IF($CA$119=11,DP120,IF($CA$119=12,DS120,""))))))</f>
      </c>
      <c r="CE120" s="65">
        <f t="shared" si="4"/>
      </c>
      <c r="CF120" s="65">
        <f t="shared" si="4"/>
      </c>
      <c r="CG120" s="65">
        <f aca="true" t="shared" si="5" ref="CG120:CI130">IF($CA$119=13,DV120,IF($CA$119=14,DY120,IF($CA$119=15,EB120,IF($CA$119=16,EE120,""))))</f>
      </c>
      <c r="CH120" s="65">
        <f t="shared" si="5"/>
      </c>
      <c r="CI120" s="65">
        <f t="shared" si="5"/>
      </c>
      <c r="CL120" s="65">
        <v>1</v>
      </c>
      <c r="CM120" s="65" t="s">
        <v>50</v>
      </c>
      <c r="CN120" s="65" t="s">
        <v>51</v>
      </c>
      <c r="CO120" s="65">
        <v>1</v>
      </c>
      <c r="CP120" s="65" t="s">
        <v>52</v>
      </c>
      <c r="CQ120" s="65" t="s">
        <v>53</v>
      </c>
      <c r="CR120" s="65">
        <v>1</v>
      </c>
      <c r="CS120" s="65" t="s">
        <v>54</v>
      </c>
      <c r="CT120" s="65" t="s">
        <v>53</v>
      </c>
      <c r="CU120" s="65">
        <v>1</v>
      </c>
      <c r="CV120" s="65" t="s">
        <v>55</v>
      </c>
      <c r="CW120" s="65" t="s">
        <v>56</v>
      </c>
      <c r="CX120" s="65">
        <v>1</v>
      </c>
      <c r="CY120" s="65" t="s">
        <v>57</v>
      </c>
      <c r="CZ120" s="65" t="s">
        <v>58</v>
      </c>
      <c r="DA120" s="65" t="s">
        <v>59</v>
      </c>
      <c r="DB120" s="65" t="s">
        <v>60</v>
      </c>
      <c r="DC120" s="65" t="s">
        <v>61</v>
      </c>
      <c r="DD120" s="65" t="s">
        <v>62</v>
      </c>
      <c r="DE120" s="65" t="s">
        <v>52</v>
      </c>
      <c r="DF120" s="65" t="s">
        <v>53</v>
      </c>
      <c r="DG120" s="65" t="s">
        <v>63</v>
      </c>
      <c r="DH120" s="65" t="s">
        <v>64</v>
      </c>
      <c r="DI120" s="65" t="s">
        <v>65</v>
      </c>
      <c r="DJ120" s="65" t="s">
        <v>66</v>
      </c>
      <c r="DK120" s="65" t="s">
        <v>64</v>
      </c>
      <c r="DL120" s="65" t="s">
        <v>65</v>
      </c>
      <c r="DM120" s="65" t="s">
        <v>67</v>
      </c>
      <c r="DN120" s="65" t="s">
        <v>68</v>
      </c>
      <c r="DO120" s="65" t="s">
        <v>61</v>
      </c>
      <c r="DP120" s="65">
        <v>0</v>
      </c>
      <c r="DQ120" s="65">
        <v>0</v>
      </c>
      <c r="DR120" s="65">
        <v>0</v>
      </c>
      <c r="DS120" s="65">
        <v>0</v>
      </c>
      <c r="DT120" s="65">
        <v>0</v>
      </c>
      <c r="DU120" s="65">
        <v>0</v>
      </c>
      <c r="DV120" s="65" t="s">
        <v>67</v>
      </c>
      <c r="DW120" s="65" t="s">
        <v>68</v>
      </c>
      <c r="DX120" s="65" t="s">
        <v>61</v>
      </c>
      <c r="DY120" s="65">
        <v>0</v>
      </c>
      <c r="DZ120" s="65">
        <v>0</v>
      </c>
      <c r="EA120" s="65">
        <v>0</v>
      </c>
      <c r="EB120" s="65">
        <v>0</v>
      </c>
      <c r="EC120" s="65">
        <v>0</v>
      </c>
      <c r="ED120" s="65">
        <v>0</v>
      </c>
      <c r="EE120" s="65">
        <v>0</v>
      </c>
      <c r="EF120" s="65">
        <v>0</v>
      </c>
      <c r="EG120" s="65">
        <v>0</v>
      </c>
    </row>
    <row r="121" spans="78:137" ht="12.75">
      <c r="BZ121" s="65">
        <v>2</v>
      </c>
      <c r="CA121" s="65">
        <f t="shared" si="3"/>
      </c>
      <c r="CB121" s="65">
        <f t="shared" si="3"/>
      </c>
      <c r="CC121" s="65">
        <f t="shared" si="3"/>
      </c>
      <c r="CD121" s="65">
        <f t="shared" si="4"/>
      </c>
      <c r="CE121" s="65">
        <f t="shared" si="4"/>
      </c>
      <c r="CF121" s="65">
        <f t="shared" si="4"/>
      </c>
      <c r="CG121" s="65">
        <f t="shared" si="5"/>
      </c>
      <c r="CH121" s="65">
        <f t="shared" si="5"/>
      </c>
      <c r="CI121" s="65">
        <f t="shared" si="5"/>
      </c>
      <c r="CL121" s="65">
        <v>2</v>
      </c>
      <c r="CM121" s="65" t="s">
        <v>69</v>
      </c>
      <c r="CN121" s="65" t="s">
        <v>61</v>
      </c>
      <c r="CO121" s="65">
        <v>2</v>
      </c>
      <c r="CP121" s="65" t="s">
        <v>68</v>
      </c>
      <c r="CQ121" s="65" t="s">
        <v>61</v>
      </c>
      <c r="CR121" s="65">
        <v>2</v>
      </c>
      <c r="CS121" s="65" t="s">
        <v>70</v>
      </c>
      <c r="CT121" s="65" t="s">
        <v>53</v>
      </c>
      <c r="CU121" s="65">
        <v>2</v>
      </c>
      <c r="CV121" s="65" t="s">
        <v>71</v>
      </c>
      <c r="CW121" s="65" t="s">
        <v>53</v>
      </c>
      <c r="CX121" s="65">
        <v>2</v>
      </c>
      <c r="CY121" s="65" t="s">
        <v>72</v>
      </c>
      <c r="CZ121" s="65" t="s">
        <v>73</v>
      </c>
      <c r="DA121" s="65" t="s">
        <v>74</v>
      </c>
      <c r="DB121" s="65" t="s">
        <v>75</v>
      </c>
      <c r="DC121" s="65" t="s">
        <v>53</v>
      </c>
      <c r="DD121" s="65" t="s">
        <v>76</v>
      </c>
      <c r="DE121" s="65" t="s">
        <v>50</v>
      </c>
      <c r="DF121" s="65" t="s">
        <v>51</v>
      </c>
      <c r="DG121" s="65" t="s">
        <v>77</v>
      </c>
      <c r="DH121" s="65" t="s">
        <v>50</v>
      </c>
      <c r="DI121" s="65" t="s">
        <v>51</v>
      </c>
      <c r="DJ121" s="65" t="s">
        <v>78</v>
      </c>
      <c r="DK121" s="65" t="s">
        <v>79</v>
      </c>
      <c r="DL121" s="65" t="s">
        <v>51</v>
      </c>
      <c r="DM121" s="65" t="s">
        <v>80</v>
      </c>
      <c r="DN121" s="65" t="s">
        <v>81</v>
      </c>
      <c r="DO121" s="65" t="s">
        <v>82</v>
      </c>
      <c r="DP121" s="65">
        <v>0</v>
      </c>
      <c r="DQ121" s="65">
        <v>0</v>
      </c>
      <c r="DR121" s="65">
        <v>0</v>
      </c>
      <c r="DS121" s="65">
        <v>0</v>
      </c>
      <c r="DT121" s="65">
        <v>0</v>
      </c>
      <c r="DU121" s="65">
        <v>0</v>
      </c>
      <c r="DV121" s="65" t="s">
        <v>80</v>
      </c>
      <c r="DW121" s="65" t="s">
        <v>81</v>
      </c>
      <c r="DX121" s="65" t="s">
        <v>82</v>
      </c>
      <c r="DY121" s="65">
        <v>0</v>
      </c>
      <c r="DZ121" s="65">
        <v>0</v>
      </c>
      <c r="EA121" s="65">
        <v>0</v>
      </c>
      <c r="EB121" s="65">
        <v>0</v>
      </c>
      <c r="EC121" s="65">
        <v>0</v>
      </c>
      <c r="ED121" s="65">
        <v>0</v>
      </c>
      <c r="EE121" s="65">
        <v>0</v>
      </c>
      <c r="EF121" s="65">
        <v>0</v>
      </c>
      <c r="EG121" s="65">
        <v>0</v>
      </c>
    </row>
    <row r="122" spans="78:137" ht="12.75">
      <c r="BZ122" s="65">
        <v>3</v>
      </c>
      <c r="CA122" s="65">
        <f t="shared" si="3"/>
      </c>
      <c r="CB122" s="65">
        <f t="shared" si="3"/>
      </c>
      <c r="CC122" s="65">
        <f t="shared" si="3"/>
      </c>
      <c r="CD122" s="65">
        <f t="shared" si="4"/>
      </c>
      <c r="CE122" s="65">
        <f t="shared" si="4"/>
      </c>
      <c r="CF122" s="65">
        <f t="shared" si="4"/>
      </c>
      <c r="CG122" s="65">
        <f t="shared" si="5"/>
      </c>
      <c r="CH122" s="65">
        <f t="shared" si="5"/>
      </c>
      <c r="CI122" s="65">
        <f t="shared" si="5"/>
      </c>
      <c r="CL122" s="65">
        <v>3</v>
      </c>
      <c r="CM122" s="65" t="s">
        <v>83</v>
      </c>
      <c r="CN122" s="65" t="s">
        <v>84</v>
      </c>
      <c r="CO122" s="65">
        <v>3</v>
      </c>
      <c r="CP122" s="65" t="s">
        <v>85</v>
      </c>
      <c r="CQ122" s="65" t="s">
        <v>84</v>
      </c>
      <c r="CR122" s="65">
        <v>3</v>
      </c>
      <c r="CS122" s="65" t="s">
        <v>86</v>
      </c>
      <c r="CT122" s="65" t="s">
        <v>87</v>
      </c>
      <c r="CU122" s="65">
        <v>3</v>
      </c>
      <c r="CV122" s="65" t="s">
        <v>88</v>
      </c>
      <c r="CW122" s="65" t="s">
        <v>58</v>
      </c>
      <c r="CX122" s="65">
        <v>3</v>
      </c>
      <c r="CY122" s="65" t="s">
        <v>89</v>
      </c>
      <c r="CZ122" s="65" t="s">
        <v>51</v>
      </c>
      <c r="DA122" s="65" t="s">
        <v>90</v>
      </c>
      <c r="DB122" s="65" t="s">
        <v>91</v>
      </c>
      <c r="DC122" s="65" t="s">
        <v>53</v>
      </c>
      <c r="DD122" s="65" t="s">
        <v>92</v>
      </c>
      <c r="DE122" s="65" t="s">
        <v>93</v>
      </c>
      <c r="DF122" s="65" t="s">
        <v>58</v>
      </c>
      <c r="DG122" s="65" t="s">
        <v>94</v>
      </c>
      <c r="DH122" s="65" t="s">
        <v>95</v>
      </c>
      <c r="DI122" s="65" t="s">
        <v>87</v>
      </c>
      <c r="DJ122" s="65" t="s">
        <v>96</v>
      </c>
      <c r="DK122" s="65" t="s">
        <v>97</v>
      </c>
      <c r="DL122" s="65" t="s">
        <v>98</v>
      </c>
      <c r="DM122" s="65" t="s">
        <v>99</v>
      </c>
      <c r="DN122" s="65" t="s">
        <v>81</v>
      </c>
      <c r="DO122" s="65" t="s">
        <v>82</v>
      </c>
      <c r="DP122" s="65">
        <v>0</v>
      </c>
      <c r="DQ122" s="65">
        <v>0</v>
      </c>
      <c r="DR122" s="65">
        <v>0</v>
      </c>
      <c r="DS122" s="65">
        <v>0</v>
      </c>
      <c r="DT122" s="65">
        <v>0</v>
      </c>
      <c r="DU122" s="65">
        <v>0</v>
      </c>
      <c r="DV122" s="65" t="s">
        <v>99</v>
      </c>
      <c r="DW122" s="65" t="s">
        <v>81</v>
      </c>
      <c r="DX122" s="65" t="s">
        <v>82</v>
      </c>
      <c r="DY122" s="65">
        <v>0</v>
      </c>
      <c r="DZ122" s="65">
        <v>0</v>
      </c>
      <c r="EA122" s="65">
        <v>0</v>
      </c>
      <c r="EB122" s="65">
        <v>0</v>
      </c>
      <c r="EC122" s="65">
        <v>0</v>
      </c>
      <c r="ED122" s="65">
        <v>0</v>
      </c>
      <c r="EE122" s="65">
        <v>0</v>
      </c>
      <c r="EF122" s="65">
        <v>0</v>
      </c>
      <c r="EG122" s="65">
        <v>0</v>
      </c>
    </row>
    <row r="123" spans="1:137" ht="12.75">
      <c r="A123" s="25"/>
      <c r="B123" s="25"/>
      <c r="BZ123" s="65">
        <v>4</v>
      </c>
      <c r="CA123" s="65">
        <f t="shared" si="3"/>
      </c>
      <c r="CB123" s="65">
        <f t="shared" si="3"/>
      </c>
      <c r="CC123" s="65">
        <f t="shared" si="3"/>
      </c>
      <c r="CD123" s="65">
        <f t="shared" si="4"/>
      </c>
      <c r="CE123" s="65">
        <f t="shared" si="4"/>
      </c>
      <c r="CF123" s="65">
        <f t="shared" si="4"/>
      </c>
      <c r="CG123" s="65">
        <f t="shared" si="5"/>
      </c>
      <c r="CH123" s="65">
        <f t="shared" si="5"/>
      </c>
      <c r="CI123" s="65">
        <f t="shared" si="5"/>
      </c>
      <c r="CL123" s="65">
        <v>4</v>
      </c>
      <c r="CM123" s="65" t="s">
        <v>100</v>
      </c>
      <c r="CN123" s="65" t="s">
        <v>101</v>
      </c>
      <c r="CO123" s="65">
        <v>4</v>
      </c>
      <c r="CP123" s="65" t="s">
        <v>102</v>
      </c>
      <c r="CQ123" s="65" t="s">
        <v>73</v>
      </c>
      <c r="CR123" s="65">
        <v>4</v>
      </c>
      <c r="CS123" s="65" t="s">
        <v>103</v>
      </c>
      <c r="CT123" s="65" t="s">
        <v>56</v>
      </c>
      <c r="CU123" s="65">
        <v>4</v>
      </c>
      <c r="CV123" s="65" t="s">
        <v>104</v>
      </c>
      <c r="CW123" s="65" t="s">
        <v>105</v>
      </c>
      <c r="CX123" s="65">
        <v>4</v>
      </c>
      <c r="CY123" s="65" t="s">
        <v>106</v>
      </c>
      <c r="CZ123" s="65" t="s">
        <v>82</v>
      </c>
      <c r="DA123" s="65" t="s">
        <v>107</v>
      </c>
      <c r="DB123" s="65" t="s">
        <v>108</v>
      </c>
      <c r="DC123" s="65" t="s">
        <v>98</v>
      </c>
      <c r="DD123" s="65" t="s">
        <v>109</v>
      </c>
      <c r="DE123" s="65" t="s">
        <v>110</v>
      </c>
      <c r="DF123" s="65" t="s">
        <v>111</v>
      </c>
      <c r="DG123" s="65" t="s">
        <v>112</v>
      </c>
      <c r="DH123" s="65" t="s">
        <v>85</v>
      </c>
      <c r="DI123" s="65" t="s">
        <v>84</v>
      </c>
      <c r="DJ123" s="65" t="s">
        <v>113</v>
      </c>
      <c r="DK123" s="65" t="s">
        <v>72</v>
      </c>
      <c r="DL123" s="65" t="s">
        <v>73</v>
      </c>
      <c r="DM123" s="65" t="s">
        <v>114</v>
      </c>
      <c r="DN123" s="65" t="s">
        <v>115</v>
      </c>
      <c r="DO123" s="65" t="s">
        <v>84</v>
      </c>
      <c r="DP123" s="65">
        <v>0</v>
      </c>
      <c r="DQ123" s="65">
        <v>0</v>
      </c>
      <c r="DR123" s="65">
        <v>0</v>
      </c>
      <c r="DS123" s="65">
        <v>0</v>
      </c>
      <c r="DT123" s="65">
        <v>0</v>
      </c>
      <c r="DU123" s="65">
        <v>0</v>
      </c>
      <c r="DV123" s="65" t="s">
        <v>114</v>
      </c>
      <c r="DW123" s="65" t="s">
        <v>115</v>
      </c>
      <c r="DX123" s="65" t="s">
        <v>84</v>
      </c>
      <c r="DY123" s="65">
        <v>0</v>
      </c>
      <c r="DZ123" s="65">
        <v>0</v>
      </c>
      <c r="EA123" s="65">
        <v>0</v>
      </c>
      <c r="EB123" s="65">
        <v>0</v>
      </c>
      <c r="EC123" s="65">
        <v>0</v>
      </c>
      <c r="ED123" s="65">
        <v>0</v>
      </c>
      <c r="EE123" s="65">
        <v>0</v>
      </c>
      <c r="EF123" s="65">
        <v>0</v>
      </c>
      <c r="EG123" s="65">
        <v>0</v>
      </c>
    </row>
    <row r="124" spans="1:137" ht="12.75">
      <c r="A124" s="25"/>
      <c r="B124" s="25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BZ124" s="65">
        <v>5</v>
      </c>
      <c r="CA124" s="65">
        <f t="shared" si="3"/>
      </c>
      <c r="CB124" s="65">
        <f t="shared" si="3"/>
      </c>
      <c r="CC124" s="65">
        <f t="shared" si="3"/>
      </c>
      <c r="CD124" s="65">
        <f t="shared" si="4"/>
      </c>
      <c r="CE124" s="65">
        <f t="shared" si="4"/>
      </c>
      <c r="CF124" s="65">
        <f t="shared" si="4"/>
      </c>
      <c r="CG124" s="65">
        <f t="shared" si="5"/>
      </c>
      <c r="CH124" s="65">
        <f t="shared" si="5"/>
      </c>
      <c r="CI124" s="65">
        <f t="shared" si="5"/>
      </c>
      <c r="CL124" s="65">
        <v>0</v>
      </c>
      <c r="CM124" s="65" t="s">
        <v>116</v>
      </c>
      <c r="CN124" s="65" t="s">
        <v>111</v>
      </c>
      <c r="CO124" s="65">
        <v>0</v>
      </c>
      <c r="CP124" s="65">
        <v>0</v>
      </c>
      <c r="CQ124" s="65">
        <v>0</v>
      </c>
      <c r="CR124" s="65">
        <v>0</v>
      </c>
      <c r="CS124" s="65">
        <v>0</v>
      </c>
      <c r="CT124" s="65">
        <v>0</v>
      </c>
      <c r="CU124" s="65">
        <v>5</v>
      </c>
      <c r="CV124" s="65" t="s">
        <v>79</v>
      </c>
      <c r="CW124" s="65" t="s">
        <v>51</v>
      </c>
      <c r="CX124" s="65">
        <v>5</v>
      </c>
      <c r="CY124" s="65" t="s">
        <v>117</v>
      </c>
      <c r="CZ124" s="65" t="s">
        <v>118</v>
      </c>
      <c r="DA124" s="65" t="s">
        <v>119</v>
      </c>
      <c r="DB124" s="65" t="s">
        <v>120</v>
      </c>
      <c r="DC124" s="65" t="s">
        <v>61</v>
      </c>
      <c r="DD124" s="65">
        <v>0</v>
      </c>
      <c r="DE124" s="65">
        <v>0</v>
      </c>
      <c r="DF124" s="65">
        <v>0</v>
      </c>
      <c r="DG124" s="65">
        <v>0</v>
      </c>
      <c r="DH124" s="65">
        <v>0</v>
      </c>
      <c r="DI124" s="65">
        <v>0</v>
      </c>
      <c r="DJ124" s="65" t="s">
        <v>121</v>
      </c>
      <c r="DK124" s="65" t="s">
        <v>93</v>
      </c>
      <c r="DL124" s="65" t="s">
        <v>58</v>
      </c>
      <c r="DM124" s="65" t="s">
        <v>122</v>
      </c>
      <c r="DN124" s="65" t="s">
        <v>103</v>
      </c>
      <c r="DO124" s="65" t="s">
        <v>56</v>
      </c>
      <c r="DP124" s="65">
        <v>0</v>
      </c>
      <c r="DQ124" s="65">
        <v>0</v>
      </c>
      <c r="DR124" s="65">
        <v>0</v>
      </c>
      <c r="DS124" s="65">
        <v>0</v>
      </c>
      <c r="DT124" s="65">
        <v>0</v>
      </c>
      <c r="DU124" s="65">
        <v>0</v>
      </c>
      <c r="DV124" s="65" t="s">
        <v>122</v>
      </c>
      <c r="DW124" s="65" t="s">
        <v>103</v>
      </c>
      <c r="DX124" s="65" t="s">
        <v>56</v>
      </c>
      <c r="DY124" s="65">
        <v>0</v>
      </c>
      <c r="DZ124" s="65">
        <v>0</v>
      </c>
      <c r="EA124" s="65">
        <v>0</v>
      </c>
      <c r="EB124" s="65">
        <v>0</v>
      </c>
      <c r="EC124" s="65">
        <v>0</v>
      </c>
      <c r="ED124" s="65">
        <v>0</v>
      </c>
      <c r="EE124" s="65">
        <v>0</v>
      </c>
      <c r="EF124" s="65">
        <v>0</v>
      </c>
      <c r="EG124" s="65">
        <v>0</v>
      </c>
    </row>
    <row r="125" spans="1:137" ht="12.75">
      <c r="A125" s="25"/>
      <c r="B125" s="25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BZ125" s="65">
        <v>6</v>
      </c>
      <c r="CA125" s="65">
        <f t="shared" si="3"/>
      </c>
      <c r="CB125" s="65">
        <f t="shared" si="3"/>
      </c>
      <c r="CC125" s="65">
        <f t="shared" si="3"/>
      </c>
      <c r="CD125" s="65">
        <f t="shared" si="4"/>
      </c>
      <c r="CE125" s="65">
        <f t="shared" si="4"/>
      </c>
      <c r="CF125" s="65">
        <f t="shared" si="4"/>
      </c>
      <c r="CG125" s="65">
        <f t="shared" si="5"/>
      </c>
      <c r="CH125" s="65">
        <f t="shared" si="5"/>
      </c>
      <c r="CI125" s="65">
        <f t="shared" si="5"/>
      </c>
      <c r="CL125" s="65">
        <v>0</v>
      </c>
      <c r="CM125" s="65">
        <v>0</v>
      </c>
      <c r="CN125" s="65">
        <v>0</v>
      </c>
      <c r="CO125" s="65">
        <v>0</v>
      </c>
      <c r="CP125" s="65">
        <v>0</v>
      </c>
      <c r="CQ125" s="65">
        <v>0</v>
      </c>
      <c r="CR125" s="65">
        <v>0</v>
      </c>
      <c r="CS125" s="65">
        <v>0</v>
      </c>
      <c r="CT125" s="65">
        <v>0</v>
      </c>
      <c r="CU125" s="65">
        <v>0</v>
      </c>
      <c r="CV125" s="65">
        <v>0</v>
      </c>
      <c r="CW125" s="65">
        <v>0</v>
      </c>
      <c r="CX125" s="65">
        <v>6</v>
      </c>
      <c r="CY125" s="65">
        <v>0</v>
      </c>
      <c r="CZ125" s="65">
        <v>0</v>
      </c>
      <c r="DA125" s="65">
        <v>0</v>
      </c>
      <c r="DB125" s="65">
        <v>0</v>
      </c>
      <c r="DC125" s="65">
        <v>0</v>
      </c>
      <c r="DD125" s="65">
        <v>0</v>
      </c>
      <c r="DE125" s="65">
        <v>0</v>
      </c>
      <c r="DF125" s="65">
        <v>0</v>
      </c>
      <c r="DG125" s="65">
        <v>0</v>
      </c>
      <c r="DH125" s="65">
        <v>0</v>
      </c>
      <c r="DI125" s="65">
        <v>0</v>
      </c>
      <c r="DJ125" s="65">
        <v>0</v>
      </c>
      <c r="DK125" s="65">
        <v>0</v>
      </c>
      <c r="DL125" s="65">
        <v>0</v>
      </c>
      <c r="DM125" s="65">
        <v>0</v>
      </c>
      <c r="DN125" s="65">
        <v>0</v>
      </c>
      <c r="DO125" s="65">
        <v>0</v>
      </c>
      <c r="DP125" s="65">
        <v>0</v>
      </c>
      <c r="DQ125" s="65">
        <v>0</v>
      </c>
      <c r="DR125" s="65">
        <v>0</v>
      </c>
      <c r="DS125" s="65">
        <v>0</v>
      </c>
      <c r="DT125" s="65">
        <v>0</v>
      </c>
      <c r="DU125" s="65">
        <v>0</v>
      </c>
      <c r="DV125" s="65">
        <v>0</v>
      </c>
      <c r="DW125" s="65">
        <v>0</v>
      </c>
      <c r="DX125" s="65">
        <v>0</v>
      </c>
      <c r="DY125" s="65">
        <v>0</v>
      </c>
      <c r="DZ125" s="65">
        <v>0</v>
      </c>
      <c r="EA125" s="65">
        <v>0</v>
      </c>
      <c r="EB125" s="65">
        <v>0</v>
      </c>
      <c r="EC125" s="65">
        <v>0</v>
      </c>
      <c r="ED125" s="65">
        <v>0</v>
      </c>
      <c r="EE125" s="65">
        <v>0</v>
      </c>
      <c r="EF125" s="65">
        <v>0</v>
      </c>
      <c r="EG125" s="65">
        <v>0</v>
      </c>
    </row>
    <row r="126" spans="1:137" ht="12.75">
      <c r="A126" s="25"/>
      <c r="B126" s="25"/>
      <c r="BZ126" s="65">
        <v>7</v>
      </c>
      <c r="CA126" s="65">
        <f>IF($CA$119=1,$CL126,IF($CA$119=2,$CO126,IF($CA$119=3,$CR126,IF($CA$119=4,$CU126,IF($CA$119=5,$CX126,IF($CA$119=6,$DA126,""))))))</f>
      </c>
      <c r="CB126" s="65">
        <f>IF($CA$119=1,$CL126,IF($CA$119=2,$CO126,IF($CA$119=3,$CR126,IF($CA$119=4,$CU126,IF($CA$119=5,$CX126,IF($CA$119=6,$DA126,""))))))</f>
      </c>
      <c r="CC126" s="65">
        <f>IF($CA$119=1,$CL126,IF($CA$119=2,$CO126,IF($CA$119=3,$CR126,IF($CA$119=4,$CU126,IF($CA$119=5,$CX126,IF($CA$119=6,$DA126,""))))))</f>
      </c>
      <c r="CD126" s="65">
        <f t="shared" si="4"/>
      </c>
      <c r="CE126" s="65">
        <f t="shared" si="4"/>
      </c>
      <c r="CF126" s="65">
        <f t="shared" si="4"/>
      </c>
      <c r="CG126" s="65">
        <f t="shared" si="5"/>
      </c>
      <c r="CH126" s="65">
        <f t="shared" si="5"/>
      </c>
      <c r="CI126" s="65">
        <f t="shared" si="5"/>
      </c>
      <c r="CL126" s="65">
        <v>0</v>
      </c>
      <c r="CM126" s="65">
        <v>0</v>
      </c>
      <c r="CN126" s="65">
        <v>0</v>
      </c>
      <c r="CO126" s="65">
        <v>0</v>
      </c>
      <c r="CP126" s="65">
        <v>0</v>
      </c>
      <c r="CQ126" s="65">
        <v>0</v>
      </c>
      <c r="CR126" s="65">
        <v>0</v>
      </c>
      <c r="CS126" s="65">
        <v>0</v>
      </c>
      <c r="CT126" s="65">
        <v>0</v>
      </c>
      <c r="CU126" s="65">
        <v>0</v>
      </c>
      <c r="CV126" s="65">
        <v>0</v>
      </c>
      <c r="CW126" s="65">
        <v>0</v>
      </c>
      <c r="CX126" s="65">
        <v>0</v>
      </c>
      <c r="CY126" s="65">
        <v>0</v>
      </c>
      <c r="CZ126" s="65">
        <v>0</v>
      </c>
      <c r="DA126" s="65">
        <v>0</v>
      </c>
      <c r="DB126" s="65">
        <v>0</v>
      </c>
      <c r="DC126" s="65">
        <v>0</v>
      </c>
      <c r="DD126" s="65">
        <v>0</v>
      </c>
      <c r="DE126" s="65">
        <v>0</v>
      </c>
      <c r="DF126" s="65">
        <v>0</v>
      </c>
      <c r="DG126" s="65">
        <v>0</v>
      </c>
      <c r="DH126" s="65">
        <v>0</v>
      </c>
      <c r="DI126" s="65">
        <v>0</v>
      </c>
      <c r="DJ126" s="65">
        <v>0</v>
      </c>
      <c r="DK126" s="65">
        <v>0</v>
      </c>
      <c r="DL126" s="65">
        <v>0</v>
      </c>
      <c r="DM126" s="65">
        <v>0</v>
      </c>
      <c r="DN126" s="65">
        <v>0</v>
      </c>
      <c r="DO126" s="65">
        <v>0</v>
      </c>
      <c r="DP126" s="65">
        <v>0</v>
      </c>
      <c r="DQ126" s="65">
        <v>0</v>
      </c>
      <c r="DR126" s="65">
        <v>0</v>
      </c>
      <c r="DS126" s="65">
        <v>0</v>
      </c>
      <c r="DT126" s="65">
        <v>0</v>
      </c>
      <c r="DU126" s="65">
        <v>0</v>
      </c>
      <c r="DV126" s="65">
        <v>0</v>
      </c>
      <c r="DW126" s="65">
        <v>0</v>
      </c>
      <c r="DX126" s="65">
        <v>0</v>
      </c>
      <c r="DY126" s="65">
        <v>0</v>
      </c>
      <c r="DZ126" s="65">
        <v>0</v>
      </c>
      <c r="EA126" s="65">
        <v>0</v>
      </c>
      <c r="EB126" s="65">
        <v>0</v>
      </c>
      <c r="EC126" s="65">
        <v>0</v>
      </c>
      <c r="ED126" s="65">
        <v>0</v>
      </c>
      <c r="EE126" s="65">
        <v>0</v>
      </c>
      <c r="EF126" s="65">
        <v>0</v>
      </c>
      <c r="EG126" s="65">
        <v>0</v>
      </c>
    </row>
    <row r="127" spans="78:137" ht="12.75">
      <c r="BZ127" s="65">
        <v>8</v>
      </c>
      <c r="CA127" s="65">
        <f aca="true" t="shared" si="6" ref="CA127:CC131">IF($CA$119=1,CL127,IF($CA$119=2,CO127,IF($CA$119=3,CR127,IF($CA$119=4,CU127,IF($CA$119=5,CX127,IF($CA$119=6,DA127,""))))))</f>
      </c>
      <c r="CB127" s="65">
        <f t="shared" si="6"/>
      </c>
      <c r="CC127" s="65">
        <f t="shared" si="6"/>
      </c>
      <c r="CD127" s="65">
        <f t="shared" si="4"/>
      </c>
      <c r="CE127" s="65">
        <f t="shared" si="4"/>
      </c>
      <c r="CF127" s="65">
        <f t="shared" si="4"/>
      </c>
      <c r="CG127" s="65">
        <f t="shared" si="5"/>
      </c>
      <c r="CH127" s="65">
        <f t="shared" si="5"/>
      </c>
      <c r="CI127" s="65">
        <f t="shared" si="5"/>
      </c>
      <c r="CL127" s="65">
        <v>0</v>
      </c>
      <c r="CM127" s="65">
        <v>0</v>
      </c>
      <c r="CN127" s="65">
        <v>0</v>
      </c>
      <c r="CO127" s="65">
        <v>0</v>
      </c>
      <c r="CP127" s="65">
        <v>0</v>
      </c>
      <c r="CQ127" s="65">
        <v>0</v>
      </c>
      <c r="CR127" s="65">
        <v>0</v>
      </c>
      <c r="CS127" s="65">
        <v>0</v>
      </c>
      <c r="CT127" s="65">
        <v>0</v>
      </c>
      <c r="CU127" s="65">
        <v>0</v>
      </c>
      <c r="CV127" s="65">
        <v>0</v>
      </c>
      <c r="CW127" s="65">
        <v>0</v>
      </c>
      <c r="CX127" s="65">
        <v>0</v>
      </c>
      <c r="CY127" s="65">
        <v>0</v>
      </c>
      <c r="CZ127" s="65">
        <v>0</v>
      </c>
      <c r="DA127" s="65">
        <v>0</v>
      </c>
      <c r="DB127" s="65">
        <v>0</v>
      </c>
      <c r="DC127" s="65">
        <v>0</v>
      </c>
      <c r="DD127" s="65">
        <v>0</v>
      </c>
      <c r="DE127" s="65">
        <v>0</v>
      </c>
      <c r="DF127" s="65">
        <v>0</v>
      </c>
      <c r="DG127" s="65">
        <v>0</v>
      </c>
      <c r="DH127" s="65">
        <v>0</v>
      </c>
      <c r="DI127" s="65">
        <v>0</v>
      </c>
      <c r="DJ127" s="65">
        <v>0</v>
      </c>
      <c r="DK127" s="65">
        <v>0</v>
      </c>
      <c r="DL127" s="65">
        <v>0</v>
      </c>
      <c r="DM127" s="65">
        <v>0</v>
      </c>
      <c r="DN127" s="65">
        <v>0</v>
      </c>
      <c r="DO127" s="65">
        <v>0</v>
      </c>
      <c r="DP127" s="65">
        <v>0</v>
      </c>
      <c r="DQ127" s="65">
        <v>0</v>
      </c>
      <c r="DR127" s="65">
        <v>0</v>
      </c>
      <c r="DS127" s="65">
        <v>0</v>
      </c>
      <c r="DT127" s="65">
        <v>0</v>
      </c>
      <c r="DU127" s="65">
        <v>0</v>
      </c>
      <c r="DV127" s="65">
        <v>0</v>
      </c>
      <c r="DW127" s="65">
        <v>0</v>
      </c>
      <c r="DX127" s="65">
        <v>0</v>
      </c>
      <c r="DY127" s="65">
        <v>0</v>
      </c>
      <c r="DZ127" s="65">
        <v>0</v>
      </c>
      <c r="EA127" s="65">
        <v>0</v>
      </c>
      <c r="EB127" s="65">
        <v>0</v>
      </c>
      <c r="EC127" s="65">
        <v>0</v>
      </c>
      <c r="ED127" s="65">
        <v>0</v>
      </c>
      <c r="EE127" s="65">
        <v>0</v>
      </c>
      <c r="EF127" s="65">
        <v>0</v>
      </c>
      <c r="EG127" s="65">
        <v>0</v>
      </c>
    </row>
    <row r="128" spans="78:137" ht="12.75">
      <c r="BZ128" s="65">
        <v>9</v>
      </c>
      <c r="CA128" s="65">
        <f t="shared" si="6"/>
      </c>
      <c r="CB128" s="65">
        <f t="shared" si="6"/>
      </c>
      <c r="CC128" s="65">
        <f t="shared" si="6"/>
      </c>
      <c r="CD128" s="65">
        <f t="shared" si="4"/>
      </c>
      <c r="CE128" s="65">
        <f t="shared" si="4"/>
      </c>
      <c r="CF128" s="65">
        <f t="shared" si="4"/>
      </c>
      <c r="CG128" s="65">
        <f t="shared" si="5"/>
      </c>
      <c r="CH128" s="65">
        <f t="shared" si="5"/>
      </c>
      <c r="CI128" s="65">
        <f t="shared" si="5"/>
      </c>
      <c r="CL128" s="65">
        <v>0</v>
      </c>
      <c r="CM128" s="65">
        <v>0</v>
      </c>
      <c r="CN128" s="65">
        <v>0</v>
      </c>
      <c r="CO128" s="65">
        <v>0</v>
      </c>
      <c r="CP128" s="65">
        <v>0</v>
      </c>
      <c r="CQ128" s="65">
        <v>0</v>
      </c>
      <c r="CR128" s="65">
        <v>0</v>
      </c>
      <c r="CS128" s="65">
        <v>0</v>
      </c>
      <c r="CT128" s="65">
        <v>0</v>
      </c>
      <c r="CU128" s="65">
        <v>0</v>
      </c>
      <c r="CV128" s="65">
        <v>0</v>
      </c>
      <c r="CW128" s="65">
        <v>0</v>
      </c>
      <c r="CX128" s="65">
        <v>0</v>
      </c>
      <c r="CY128" s="65">
        <v>0</v>
      </c>
      <c r="CZ128" s="65">
        <v>0</v>
      </c>
      <c r="DA128" s="65">
        <v>0</v>
      </c>
      <c r="DB128" s="65">
        <v>0</v>
      </c>
      <c r="DC128" s="65">
        <v>0</v>
      </c>
      <c r="DD128" s="65">
        <v>0</v>
      </c>
      <c r="DE128" s="65">
        <v>0</v>
      </c>
      <c r="DF128" s="65">
        <v>0</v>
      </c>
      <c r="DG128" s="65">
        <v>0</v>
      </c>
      <c r="DH128" s="65">
        <v>0</v>
      </c>
      <c r="DI128" s="65">
        <v>0</v>
      </c>
      <c r="DJ128" s="65">
        <v>0</v>
      </c>
      <c r="DK128" s="65">
        <v>0</v>
      </c>
      <c r="DL128" s="65">
        <v>0</v>
      </c>
      <c r="DM128" s="65">
        <v>0</v>
      </c>
      <c r="DN128" s="65">
        <v>0</v>
      </c>
      <c r="DO128" s="65">
        <v>0</v>
      </c>
      <c r="DP128" s="65">
        <v>0</v>
      </c>
      <c r="DQ128" s="65">
        <v>0</v>
      </c>
      <c r="DR128" s="65">
        <v>0</v>
      </c>
      <c r="DS128" s="65">
        <v>0</v>
      </c>
      <c r="DT128" s="65">
        <v>0</v>
      </c>
      <c r="DU128" s="65">
        <v>0</v>
      </c>
      <c r="DV128" s="65">
        <v>0</v>
      </c>
      <c r="DW128" s="65">
        <v>0</v>
      </c>
      <c r="DX128" s="65">
        <v>0</v>
      </c>
      <c r="DY128" s="65">
        <v>0</v>
      </c>
      <c r="DZ128" s="65">
        <v>0</v>
      </c>
      <c r="EA128" s="65">
        <v>0</v>
      </c>
      <c r="EB128" s="65">
        <v>0</v>
      </c>
      <c r="EC128" s="65">
        <v>0</v>
      </c>
      <c r="ED128" s="65">
        <v>0</v>
      </c>
      <c r="EE128" s="65">
        <v>0</v>
      </c>
      <c r="EF128" s="65">
        <v>0</v>
      </c>
      <c r="EG128" s="65">
        <v>0</v>
      </c>
    </row>
    <row r="129" spans="78:137" ht="12.75">
      <c r="BZ129" s="65">
        <v>10</v>
      </c>
      <c r="CA129" s="65">
        <f t="shared" si="6"/>
      </c>
      <c r="CB129" s="65">
        <f t="shared" si="6"/>
      </c>
      <c r="CC129" s="65">
        <f t="shared" si="6"/>
      </c>
      <c r="CD129" s="65">
        <f t="shared" si="4"/>
      </c>
      <c r="CE129" s="65">
        <f t="shared" si="4"/>
      </c>
      <c r="CF129" s="65">
        <f t="shared" si="4"/>
      </c>
      <c r="CG129" s="65">
        <f t="shared" si="5"/>
      </c>
      <c r="CH129" s="65">
        <f t="shared" si="5"/>
      </c>
      <c r="CI129" s="65">
        <f t="shared" si="5"/>
      </c>
      <c r="CL129" s="65">
        <v>0</v>
      </c>
      <c r="CM129" s="65">
        <v>0</v>
      </c>
      <c r="CN129" s="65">
        <v>0</v>
      </c>
      <c r="CO129" s="65">
        <v>0</v>
      </c>
      <c r="CP129" s="65">
        <v>0</v>
      </c>
      <c r="CQ129" s="65">
        <v>0</v>
      </c>
      <c r="CR129" s="65">
        <v>0</v>
      </c>
      <c r="CS129" s="65">
        <v>0</v>
      </c>
      <c r="CT129" s="65">
        <v>0</v>
      </c>
      <c r="CU129" s="65">
        <v>0</v>
      </c>
      <c r="CV129" s="65">
        <v>0</v>
      </c>
      <c r="CW129" s="65">
        <v>0</v>
      </c>
      <c r="CX129" s="65">
        <v>0</v>
      </c>
      <c r="CY129" s="65">
        <v>0</v>
      </c>
      <c r="CZ129" s="65">
        <v>0</v>
      </c>
      <c r="DA129" s="65">
        <v>0</v>
      </c>
      <c r="DB129" s="65">
        <v>0</v>
      </c>
      <c r="DC129" s="65">
        <v>0</v>
      </c>
      <c r="DD129" s="65">
        <v>0</v>
      </c>
      <c r="DE129" s="65">
        <v>0</v>
      </c>
      <c r="DF129" s="65">
        <v>0</v>
      </c>
      <c r="DG129" s="65">
        <v>0</v>
      </c>
      <c r="DH129" s="65">
        <v>0</v>
      </c>
      <c r="DI129" s="65">
        <v>0</v>
      </c>
      <c r="DJ129" s="65">
        <v>0</v>
      </c>
      <c r="DK129" s="65">
        <v>0</v>
      </c>
      <c r="DL129" s="65">
        <v>0</v>
      </c>
      <c r="DM129" s="65">
        <v>0</v>
      </c>
      <c r="DN129" s="65">
        <v>0</v>
      </c>
      <c r="DO129" s="65">
        <v>0</v>
      </c>
      <c r="DP129" s="65">
        <v>0</v>
      </c>
      <c r="DQ129" s="65">
        <v>0</v>
      </c>
      <c r="DR129" s="65">
        <v>0</v>
      </c>
      <c r="DS129" s="65">
        <v>0</v>
      </c>
      <c r="DT129" s="65">
        <v>0</v>
      </c>
      <c r="DU129" s="65">
        <v>0</v>
      </c>
      <c r="DV129" s="65">
        <v>0</v>
      </c>
      <c r="DW129" s="65">
        <v>0</v>
      </c>
      <c r="DX129" s="65">
        <v>0</v>
      </c>
      <c r="DY129" s="65">
        <v>0</v>
      </c>
      <c r="DZ129" s="65">
        <v>0</v>
      </c>
      <c r="EA129" s="65">
        <v>0</v>
      </c>
      <c r="EB129" s="65">
        <v>0</v>
      </c>
      <c r="EC129" s="65">
        <v>0</v>
      </c>
      <c r="ED129" s="65">
        <v>0</v>
      </c>
      <c r="EE129" s="65">
        <v>0</v>
      </c>
      <c r="EF129" s="65">
        <v>0</v>
      </c>
      <c r="EG129" s="65">
        <v>0</v>
      </c>
    </row>
    <row r="130" spans="78:137" ht="12.75">
      <c r="BZ130" s="65">
        <v>11</v>
      </c>
      <c r="CA130" s="65">
        <f t="shared" si="6"/>
      </c>
      <c r="CB130" s="65">
        <f t="shared" si="6"/>
      </c>
      <c r="CC130" s="65">
        <f t="shared" si="6"/>
      </c>
      <c r="CD130" s="65">
        <f t="shared" si="4"/>
      </c>
      <c r="CE130" s="65">
        <f t="shared" si="4"/>
      </c>
      <c r="CF130" s="65">
        <f t="shared" si="4"/>
      </c>
      <c r="CG130" s="65">
        <f t="shared" si="5"/>
      </c>
      <c r="CH130" s="65">
        <f t="shared" si="5"/>
      </c>
      <c r="CI130" s="65">
        <f t="shared" si="5"/>
      </c>
      <c r="CL130" s="65">
        <v>0</v>
      </c>
      <c r="CM130" s="65">
        <v>0</v>
      </c>
      <c r="CN130" s="65">
        <v>0</v>
      </c>
      <c r="CO130" s="65">
        <v>0</v>
      </c>
      <c r="CP130" s="65">
        <v>0</v>
      </c>
      <c r="CQ130" s="65">
        <v>0</v>
      </c>
      <c r="CR130" s="65">
        <v>0</v>
      </c>
      <c r="CS130" s="65">
        <v>0</v>
      </c>
      <c r="CT130" s="65">
        <v>0</v>
      </c>
      <c r="CU130" s="65">
        <v>0</v>
      </c>
      <c r="CV130" s="65">
        <v>0</v>
      </c>
      <c r="CW130" s="65">
        <v>0</v>
      </c>
      <c r="CX130" s="65">
        <v>0</v>
      </c>
      <c r="CY130" s="65">
        <v>0</v>
      </c>
      <c r="CZ130" s="65">
        <v>0</v>
      </c>
      <c r="DA130" s="65">
        <v>0</v>
      </c>
      <c r="DB130" s="65">
        <v>0</v>
      </c>
      <c r="DC130" s="65">
        <v>0</v>
      </c>
      <c r="DD130" s="65">
        <v>0</v>
      </c>
      <c r="DE130" s="65">
        <v>0</v>
      </c>
      <c r="DF130" s="65">
        <v>0</v>
      </c>
      <c r="DG130" s="65">
        <v>0</v>
      </c>
      <c r="DH130" s="65">
        <v>0</v>
      </c>
      <c r="DI130" s="65">
        <v>0</v>
      </c>
      <c r="DJ130" s="65">
        <v>0</v>
      </c>
      <c r="DK130" s="65">
        <v>0</v>
      </c>
      <c r="DL130" s="65">
        <v>0</v>
      </c>
      <c r="DM130" s="65">
        <v>0</v>
      </c>
      <c r="DN130" s="65">
        <v>0</v>
      </c>
      <c r="DO130" s="65">
        <v>0</v>
      </c>
      <c r="DP130" s="65">
        <v>0</v>
      </c>
      <c r="DQ130" s="65">
        <v>0</v>
      </c>
      <c r="DR130" s="65">
        <v>0</v>
      </c>
      <c r="DS130" s="65">
        <v>0</v>
      </c>
      <c r="DT130" s="65">
        <v>0</v>
      </c>
      <c r="DU130" s="65">
        <v>0</v>
      </c>
      <c r="DV130" s="65">
        <v>0</v>
      </c>
      <c r="DW130" s="65">
        <v>0</v>
      </c>
      <c r="DX130" s="65">
        <v>0</v>
      </c>
      <c r="DY130" s="65">
        <v>0</v>
      </c>
      <c r="DZ130" s="65">
        <v>0</v>
      </c>
      <c r="EA130" s="65">
        <v>0</v>
      </c>
      <c r="EB130" s="65">
        <v>0</v>
      </c>
      <c r="EC130" s="65">
        <v>0</v>
      </c>
      <c r="ED130" s="65">
        <v>0</v>
      </c>
      <c r="EE130" s="65">
        <v>0</v>
      </c>
      <c r="EF130" s="65">
        <v>0</v>
      </c>
      <c r="EG130" s="65">
        <v>0</v>
      </c>
    </row>
    <row r="131" spans="78:137" ht="12.75">
      <c r="BZ131" s="65">
        <v>12</v>
      </c>
      <c r="CA131" s="65">
        <f t="shared" si="6"/>
      </c>
      <c r="CB131" s="65">
        <f t="shared" si="6"/>
      </c>
      <c r="CC131" s="65">
        <f t="shared" si="6"/>
      </c>
      <c r="CD131" s="65">
        <f t="shared" si="4"/>
      </c>
      <c r="CE131" s="65">
        <f t="shared" si="4"/>
      </c>
      <c r="CF131" s="65">
        <f t="shared" si="4"/>
      </c>
      <c r="CL131" s="65">
        <v>0</v>
      </c>
      <c r="CM131" s="65">
        <v>0</v>
      </c>
      <c r="CN131" s="65">
        <v>0</v>
      </c>
      <c r="CO131" s="65">
        <v>0</v>
      </c>
      <c r="CP131" s="65">
        <v>0</v>
      </c>
      <c r="CQ131" s="65">
        <v>0</v>
      </c>
      <c r="CR131" s="65">
        <v>0</v>
      </c>
      <c r="CS131" s="65">
        <v>0</v>
      </c>
      <c r="CT131" s="65">
        <v>0</v>
      </c>
      <c r="CU131" s="65">
        <v>0</v>
      </c>
      <c r="CV131" s="65">
        <v>0</v>
      </c>
      <c r="CW131" s="65">
        <v>0</v>
      </c>
      <c r="CX131" s="65">
        <v>0</v>
      </c>
      <c r="CY131" s="65">
        <v>0</v>
      </c>
      <c r="CZ131" s="65">
        <v>0</v>
      </c>
      <c r="DA131" s="65">
        <v>0</v>
      </c>
      <c r="DB131" s="65">
        <v>0</v>
      </c>
      <c r="DC131" s="65">
        <v>0</v>
      </c>
      <c r="DD131" s="65">
        <v>0</v>
      </c>
      <c r="DE131" s="65">
        <v>0</v>
      </c>
      <c r="DF131" s="65">
        <v>0</v>
      </c>
      <c r="DG131" s="65">
        <v>0</v>
      </c>
      <c r="DH131" s="65">
        <v>0</v>
      </c>
      <c r="DI131" s="65">
        <v>0</v>
      </c>
      <c r="DJ131" s="65">
        <v>0</v>
      </c>
      <c r="DK131" s="65">
        <v>0</v>
      </c>
      <c r="DL131" s="65">
        <v>0</v>
      </c>
      <c r="DM131" s="65">
        <v>0</v>
      </c>
      <c r="DN131" s="65">
        <v>0</v>
      </c>
      <c r="DO131" s="65">
        <v>0</v>
      </c>
      <c r="DP131" s="65">
        <v>0</v>
      </c>
      <c r="DQ131" s="65">
        <v>0</v>
      </c>
      <c r="DR131" s="65">
        <v>0</v>
      </c>
      <c r="DS131" s="65">
        <v>0</v>
      </c>
      <c r="DT131" s="65">
        <v>0</v>
      </c>
      <c r="DU131" s="65">
        <v>0</v>
      </c>
      <c r="DV131" s="65">
        <v>0</v>
      </c>
      <c r="DW131" s="65">
        <v>0</v>
      </c>
      <c r="DX131" s="65">
        <v>0</v>
      </c>
      <c r="DY131" s="65">
        <v>0</v>
      </c>
      <c r="DZ131" s="65">
        <v>0</v>
      </c>
      <c r="EA131" s="65">
        <v>0</v>
      </c>
      <c r="EB131" s="65">
        <v>0</v>
      </c>
      <c r="EC131" s="65">
        <v>0</v>
      </c>
      <c r="ED131" s="65">
        <v>0</v>
      </c>
      <c r="EE131" s="65">
        <v>0</v>
      </c>
      <c r="EF131" s="65">
        <v>0</v>
      </c>
      <c r="EG131" s="65">
        <v>0</v>
      </c>
    </row>
    <row r="133" spans="78:85" ht="12.75">
      <c r="BZ133" s="65" t="s">
        <v>123</v>
      </c>
      <c r="CA133" s="65" t="s">
        <v>128</v>
      </c>
      <c r="CD133" s="65" t="s">
        <v>128</v>
      </c>
      <c r="CG133" s="65" t="s">
        <v>128</v>
      </c>
    </row>
    <row r="134" spans="78:85" ht="12.75">
      <c r="BZ134" s="65" t="s">
        <v>124</v>
      </c>
      <c r="CA134" s="65" t="s">
        <v>128</v>
      </c>
      <c r="CD134" s="65" t="s">
        <v>128</v>
      </c>
      <c r="CG134" s="65" t="s">
        <v>128</v>
      </c>
    </row>
    <row r="135" spans="78:85" ht="12.75">
      <c r="BZ135" s="65" t="s">
        <v>125</v>
      </c>
      <c r="CA135" s="65" t="s">
        <v>128</v>
      </c>
      <c r="CD135" s="65" t="s">
        <v>128</v>
      </c>
      <c r="CG135" s="65" t="s">
        <v>128</v>
      </c>
    </row>
    <row r="136" spans="78:85" ht="12.75">
      <c r="BZ136" s="65" t="s">
        <v>126</v>
      </c>
      <c r="CA136" s="65" t="s">
        <v>128</v>
      </c>
      <c r="CD136" s="65" t="s">
        <v>128</v>
      </c>
      <c r="CG136" s="65" t="s">
        <v>128</v>
      </c>
    </row>
    <row r="137" spans="78:85" ht="12.75">
      <c r="BZ137" s="65" t="s">
        <v>129</v>
      </c>
      <c r="CA137" s="65" t="s">
        <v>128</v>
      </c>
      <c r="CD137" s="65" t="s">
        <v>128</v>
      </c>
      <c r="CG137" s="65" t="s">
        <v>128</v>
      </c>
    </row>
    <row r="138" spans="78:85" ht="12.75">
      <c r="BZ138" s="65" t="s">
        <v>130</v>
      </c>
      <c r="CA138" s="65" t="s">
        <v>128</v>
      </c>
      <c r="CD138" s="65" t="s">
        <v>128</v>
      </c>
      <c r="CG138" s="65" t="s">
        <v>128</v>
      </c>
    </row>
  </sheetData>
  <sheetProtection/>
  <mergeCells count="305">
    <mergeCell ref="BA86:BA91"/>
    <mergeCell ref="BB86:BB91"/>
    <mergeCell ref="BC86:BC91"/>
    <mergeCell ref="BD86:BD91"/>
    <mergeCell ref="AM90:AM91"/>
    <mergeCell ref="AN90:AN91"/>
    <mergeCell ref="AO90:AO91"/>
    <mergeCell ref="AM86:AO89"/>
    <mergeCell ref="AP86:AP91"/>
    <mergeCell ref="AQ86:AQ91"/>
    <mergeCell ref="AX86:AX91"/>
    <mergeCell ref="AY86:AY91"/>
    <mergeCell ref="AZ86:AZ91"/>
    <mergeCell ref="B86:D91"/>
    <mergeCell ref="E86:E91"/>
    <mergeCell ref="AE86:AI91"/>
    <mergeCell ref="AJ86:AJ91"/>
    <mergeCell ref="AK86:AK91"/>
    <mergeCell ref="AL86:AL91"/>
    <mergeCell ref="BA80:BA85"/>
    <mergeCell ref="BB80:BB85"/>
    <mergeCell ref="BC80:BC85"/>
    <mergeCell ref="BD80:BD85"/>
    <mergeCell ref="AM84:AM85"/>
    <mergeCell ref="AN84:AN85"/>
    <mergeCell ref="AO84:AO85"/>
    <mergeCell ref="AM80:AO83"/>
    <mergeCell ref="AP80:AP85"/>
    <mergeCell ref="AQ80:AQ85"/>
    <mergeCell ref="AX80:AX85"/>
    <mergeCell ref="AY80:AY85"/>
    <mergeCell ref="AZ80:AZ85"/>
    <mergeCell ref="B80:D85"/>
    <mergeCell ref="E80:E85"/>
    <mergeCell ref="Z80:AD85"/>
    <mergeCell ref="AJ80:AJ85"/>
    <mergeCell ref="AK80:AK85"/>
    <mergeCell ref="AL80:AL85"/>
    <mergeCell ref="BA74:BA79"/>
    <mergeCell ref="BB74:BB79"/>
    <mergeCell ref="BC74:BC79"/>
    <mergeCell ref="BD74:BD79"/>
    <mergeCell ref="AM78:AM79"/>
    <mergeCell ref="AN78:AN79"/>
    <mergeCell ref="AO78:AO79"/>
    <mergeCell ref="AM74:AO77"/>
    <mergeCell ref="AP74:AP79"/>
    <mergeCell ref="AQ74:AQ79"/>
    <mergeCell ref="AX74:AX79"/>
    <mergeCell ref="AY74:AY79"/>
    <mergeCell ref="AZ74:AZ79"/>
    <mergeCell ref="B74:D79"/>
    <mergeCell ref="E74:E79"/>
    <mergeCell ref="U74:Y79"/>
    <mergeCell ref="AJ74:AJ79"/>
    <mergeCell ref="AK74:AK79"/>
    <mergeCell ref="AL74:AL79"/>
    <mergeCell ref="BA68:BA73"/>
    <mergeCell ref="BB68:BB73"/>
    <mergeCell ref="BC68:BC73"/>
    <mergeCell ref="BD68:BD73"/>
    <mergeCell ref="AM72:AM73"/>
    <mergeCell ref="AN72:AN73"/>
    <mergeCell ref="AO72:AO73"/>
    <mergeCell ref="AM68:AO71"/>
    <mergeCell ref="AP68:AP73"/>
    <mergeCell ref="AQ68:AQ73"/>
    <mergeCell ref="AX68:AX73"/>
    <mergeCell ref="AY68:AY73"/>
    <mergeCell ref="AZ68:AZ73"/>
    <mergeCell ref="B68:D73"/>
    <mergeCell ref="E68:E73"/>
    <mergeCell ref="P68:T73"/>
    <mergeCell ref="AJ68:AJ73"/>
    <mergeCell ref="AK68:AK73"/>
    <mergeCell ref="AL68:AL73"/>
    <mergeCell ref="BA62:BA67"/>
    <mergeCell ref="BB62:BB67"/>
    <mergeCell ref="BC62:BC67"/>
    <mergeCell ref="BD62:BD67"/>
    <mergeCell ref="AM66:AM67"/>
    <mergeCell ref="AN66:AN67"/>
    <mergeCell ref="AO66:AO67"/>
    <mergeCell ref="AM62:AO65"/>
    <mergeCell ref="AP62:AP67"/>
    <mergeCell ref="AQ62:AQ67"/>
    <mergeCell ref="AX62:AX67"/>
    <mergeCell ref="AY62:AY67"/>
    <mergeCell ref="AZ62:AZ67"/>
    <mergeCell ref="B62:D67"/>
    <mergeCell ref="E62:E67"/>
    <mergeCell ref="K62:O67"/>
    <mergeCell ref="AJ62:AJ67"/>
    <mergeCell ref="AK62:AK67"/>
    <mergeCell ref="AL62:AL67"/>
    <mergeCell ref="AY56:AY61"/>
    <mergeCell ref="AZ56:AZ61"/>
    <mergeCell ref="BA56:BA61"/>
    <mergeCell ref="BB56:BB61"/>
    <mergeCell ref="BC56:BC61"/>
    <mergeCell ref="BD56:BD61"/>
    <mergeCell ref="AK56:AK61"/>
    <mergeCell ref="AL56:AL61"/>
    <mergeCell ref="AM56:AO59"/>
    <mergeCell ref="AP56:AP61"/>
    <mergeCell ref="AQ56:AQ61"/>
    <mergeCell ref="AX56:AX61"/>
    <mergeCell ref="AM60:AM61"/>
    <mergeCell ref="AN60:AN61"/>
    <mergeCell ref="AO60:AO61"/>
    <mergeCell ref="AM52:AO55"/>
    <mergeCell ref="AP52:AP55"/>
    <mergeCell ref="AQ52:AQ55"/>
    <mergeCell ref="AS54:AS55"/>
    <mergeCell ref="AT54:AT55"/>
    <mergeCell ref="A56:A91"/>
    <mergeCell ref="B56:D61"/>
    <mergeCell ref="E56:E61"/>
    <mergeCell ref="F56:J61"/>
    <mergeCell ref="AJ56:AJ61"/>
    <mergeCell ref="A50:AQ50"/>
    <mergeCell ref="A52:A55"/>
    <mergeCell ref="B52:D55"/>
    <mergeCell ref="F52:J55"/>
    <mergeCell ref="K52:O55"/>
    <mergeCell ref="P52:T55"/>
    <mergeCell ref="U52:Y55"/>
    <mergeCell ref="Z52:AD55"/>
    <mergeCell ref="AE52:AI55"/>
    <mergeCell ref="AJ52:AL55"/>
    <mergeCell ref="Z46:AG48"/>
    <mergeCell ref="AI46:AM48"/>
    <mergeCell ref="AN46:AQ48"/>
    <mergeCell ref="O47:P47"/>
    <mergeCell ref="T47:U47"/>
    <mergeCell ref="O48:P48"/>
    <mergeCell ref="T48:U48"/>
    <mergeCell ref="A46:B48"/>
    <mergeCell ref="C46:J48"/>
    <mergeCell ref="K46:N48"/>
    <mergeCell ref="O46:P46"/>
    <mergeCell ref="T46:U46"/>
    <mergeCell ref="W46:Y48"/>
    <mergeCell ref="Z43:AG45"/>
    <mergeCell ref="AI43:AM45"/>
    <mergeCell ref="AN43:AQ45"/>
    <mergeCell ref="O44:P44"/>
    <mergeCell ref="T44:U44"/>
    <mergeCell ref="O45:P45"/>
    <mergeCell ref="T45:U45"/>
    <mergeCell ref="A43:B45"/>
    <mergeCell ref="C43:J45"/>
    <mergeCell ref="K43:N45"/>
    <mergeCell ref="O43:P43"/>
    <mergeCell ref="T43:U43"/>
    <mergeCell ref="W43:Y45"/>
    <mergeCell ref="Z40:AG42"/>
    <mergeCell ref="AI40:AM42"/>
    <mergeCell ref="AN40:AQ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Z37:AG39"/>
    <mergeCell ref="AI37:AM39"/>
    <mergeCell ref="AN37:AQ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Z34:AG36"/>
    <mergeCell ref="AI34:AM36"/>
    <mergeCell ref="AN34:AQ36"/>
    <mergeCell ref="O35:P35"/>
    <mergeCell ref="T35:U35"/>
    <mergeCell ref="O36:P36"/>
    <mergeCell ref="T36:U36"/>
    <mergeCell ref="A34:B36"/>
    <mergeCell ref="C34:J36"/>
    <mergeCell ref="K34:N36"/>
    <mergeCell ref="O34:P34"/>
    <mergeCell ref="T34:U34"/>
    <mergeCell ref="W34:Y36"/>
    <mergeCell ref="Z31:AG33"/>
    <mergeCell ref="AI31:AM33"/>
    <mergeCell ref="AN31:AQ33"/>
    <mergeCell ref="O32:P32"/>
    <mergeCell ref="T32:U32"/>
    <mergeCell ref="O33:P33"/>
    <mergeCell ref="T33:U33"/>
    <mergeCell ref="A31:B33"/>
    <mergeCell ref="C31:J33"/>
    <mergeCell ref="K31:N33"/>
    <mergeCell ref="O31:P31"/>
    <mergeCell ref="T31:U31"/>
    <mergeCell ref="W31:Y33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Q9"/>
    <mergeCell ref="A11:B11"/>
    <mergeCell ref="C11:J11"/>
    <mergeCell ref="K11:Y11"/>
    <mergeCell ref="Z11:AG11"/>
    <mergeCell ref="AI11:AQ11"/>
    <mergeCell ref="A5:B5"/>
    <mergeCell ref="M5:O5"/>
    <mergeCell ref="A6:B6"/>
    <mergeCell ref="M6:O6"/>
    <mergeCell ref="A7:B7"/>
    <mergeCell ref="M7:O7"/>
    <mergeCell ref="AI1:AQ1"/>
    <mergeCell ref="AI2:AQ2"/>
    <mergeCell ref="AI3:AQ3"/>
    <mergeCell ref="A4:B4"/>
    <mergeCell ref="C4:L4"/>
    <mergeCell ref="M4:O4"/>
    <mergeCell ref="P4:Y4"/>
  </mergeCells>
  <conditionalFormatting sqref="AS56 AS62 AS68 AS74 AS80 AS86">
    <cfRule type="cellIs" priority="1" dxfId="1" operator="notEqual" stopIfTrue="1">
      <formula>3</formula>
    </cfRule>
  </conditionalFormatting>
  <conditionalFormatting sqref="AT56 AT62 AT68 AT74 AT80 AT86">
    <cfRule type="cellIs" priority="2" dxfId="1" operator="notEqual" stopIfTrue="1">
      <formula>0</formula>
    </cfRule>
  </conditionalFormatting>
  <conditionalFormatting sqref="W94 Y94 W118 Y118 F94:U94 F118:U118">
    <cfRule type="cellIs" priority="3" dxfId="1" operator="greaterThan" stopIfTrue="1">
      <formula>0</formula>
    </cfRule>
  </conditionalFormatting>
  <conditionalFormatting sqref="J65:J67 F65:F67 J71:J73 F77:F79 T77:T79 T83:T85 F83:F85 K89:K91 Y89:Z91 AD89:AD91 F71:F73 O77:P79 O83:P85 O89:P91 T89:U91 J83:K85 J77:K79">
    <cfRule type="cellIs" priority="4" dxfId="16" operator="equal" stopIfTrue="1">
      <formula>0</formula>
    </cfRule>
  </conditionalFormatting>
  <printOptions/>
  <pageMargins left="0" right="0" top="0" bottom="0" header="0.5118110236220472" footer="0.1968503937007874"/>
  <pageSetup horizontalDpi="600" verticalDpi="600" orientation="portrait" paperSize="9" scale="73" r:id="rId1"/>
  <colBreaks count="1" manualBreakCount="1">
    <brk id="43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="85" zoomScaleSheetLayoutView="85" zoomScalePageLayoutView="0" workbookViewId="0" topLeftCell="A2">
      <selection activeCell="B3" sqref="B3"/>
    </sheetView>
  </sheetViews>
  <sheetFormatPr defaultColWidth="9" defaultRowHeight="60" customHeight="1"/>
  <cols>
    <col min="1" max="1" width="8.8984375" style="13" customWidth="1"/>
    <col min="2" max="8" width="19.3984375" style="13" customWidth="1"/>
    <col min="9" max="16384" width="9" style="13" customWidth="1"/>
  </cols>
  <sheetData>
    <row r="1" spans="1:6" ht="56.25" customHeight="1">
      <c r="A1" s="753" t="s">
        <v>174</v>
      </c>
      <c r="B1" s="753"/>
      <c r="C1" s="753"/>
      <c r="D1" s="753"/>
      <c r="E1" s="250"/>
      <c r="F1" s="13" t="s">
        <v>183</v>
      </c>
    </row>
    <row r="2" spans="1:8" ht="56.25" customHeight="1">
      <c r="A2" s="2" t="s">
        <v>2</v>
      </c>
      <c r="B2" s="14" t="s">
        <v>5</v>
      </c>
      <c r="C2" s="14" t="s">
        <v>173</v>
      </c>
      <c r="D2" s="14" t="s">
        <v>1</v>
      </c>
      <c r="E2" s="14" t="s">
        <v>177</v>
      </c>
      <c r="F2" s="14" t="s">
        <v>178</v>
      </c>
      <c r="G2" s="14" t="s">
        <v>179</v>
      </c>
      <c r="H2" s="14" t="s">
        <v>180</v>
      </c>
    </row>
    <row r="3" spans="1:18" ht="56.25" customHeight="1">
      <c r="A3" s="14">
        <v>1</v>
      </c>
      <c r="B3" s="126" t="s">
        <v>299</v>
      </c>
      <c r="C3" s="251"/>
      <c r="D3" s="251"/>
      <c r="E3" s="251"/>
      <c r="F3" s="184"/>
      <c r="G3" s="248"/>
      <c r="H3" s="184"/>
      <c r="K3" s="226"/>
      <c r="L3" s="226"/>
      <c r="M3" s="226"/>
      <c r="N3" s="226"/>
      <c r="O3" s="226"/>
      <c r="P3" s="226"/>
      <c r="Q3" s="226"/>
      <c r="R3" s="226"/>
    </row>
    <row r="4" spans="1:18" ht="56.25" customHeight="1">
      <c r="A4" s="14">
        <v>3</v>
      </c>
      <c r="B4" s="126" t="s">
        <v>300</v>
      </c>
      <c r="C4" s="183"/>
      <c r="D4" s="183"/>
      <c r="E4" s="183"/>
      <c r="F4" s="184"/>
      <c r="G4" s="183"/>
      <c r="H4" s="249"/>
      <c r="K4" s="226"/>
      <c r="L4" s="226"/>
      <c r="M4" s="226"/>
      <c r="N4" s="226"/>
      <c r="O4" s="226"/>
      <c r="P4" s="226"/>
      <c r="Q4" s="226"/>
      <c r="R4" s="226"/>
    </row>
    <row r="5" spans="1:18" ht="56.25" customHeight="1">
      <c r="A5" s="14">
        <v>5</v>
      </c>
      <c r="B5" s="126" t="s">
        <v>301</v>
      </c>
      <c r="C5" s="183"/>
      <c r="D5" s="183"/>
      <c r="E5" s="183"/>
      <c r="F5" s="183"/>
      <c r="G5" s="183"/>
      <c r="H5" s="249"/>
      <c r="K5" s="226"/>
      <c r="L5" s="226"/>
      <c r="M5" s="226"/>
      <c r="N5" s="226"/>
      <c r="O5" s="226"/>
      <c r="P5" s="226"/>
      <c r="Q5" s="226"/>
      <c r="R5" s="226"/>
    </row>
    <row r="6" spans="1:18" ht="56.25" customHeight="1">
      <c r="A6" s="14">
        <v>7</v>
      </c>
      <c r="B6" s="126" t="s">
        <v>302</v>
      </c>
      <c r="C6" s="183"/>
      <c r="D6" s="183"/>
      <c r="E6" s="183"/>
      <c r="F6" s="183"/>
      <c r="G6" s="183"/>
      <c r="H6" s="249"/>
      <c r="K6" s="226"/>
      <c r="L6" s="226"/>
      <c r="M6" s="226"/>
      <c r="N6" s="226"/>
      <c r="O6" s="226"/>
      <c r="P6" s="226"/>
      <c r="Q6" s="226"/>
      <c r="R6" s="226"/>
    </row>
    <row r="7" spans="1:8" ht="56.25" customHeight="1">
      <c r="A7" s="14">
        <v>9</v>
      </c>
      <c r="B7" s="126" t="s">
        <v>357</v>
      </c>
      <c r="C7" s="252"/>
      <c r="D7" s="253"/>
      <c r="E7" s="252"/>
      <c r="F7" s="183"/>
      <c r="G7" s="183"/>
      <c r="H7" s="249"/>
    </row>
  </sheetData>
  <sheetProtection/>
  <mergeCells count="1">
    <mergeCell ref="A1:D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1">
      <selection activeCell="I4" sqref="I4:N4"/>
    </sheetView>
  </sheetViews>
  <sheetFormatPr defaultColWidth="5" defaultRowHeight="14.25"/>
  <cols>
    <col min="1" max="31" width="5" style="125" customWidth="1"/>
    <col min="32" max="32" width="25.3984375" style="125" customWidth="1"/>
    <col min="33" max="16384" width="5" style="125" customWidth="1"/>
  </cols>
  <sheetData>
    <row r="1" spans="1:29" ht="15.75" customHeight="1">
      <c r="A1" s="593" t="s">
        <v>133</v>
      </c>
      <c r="B1" s="593"/>
      <c r="C1" s="593"/>
      <c r="D1" s="593"/>
      <c r="E1" s="593"/>
      <c r="F1" s="593"/>
      <c r="G1" s="593"/>
      <c r="H1" s="594"/>
      <c r="I1" s="559" t="s">
        <v>134</v>
      </c>
      <c r="J1" s="561"/>
      <c r="K1" s="559" t="s">
        <v>135</v>
      </c>
      <c r="L1" s="561"/>
      <c r="M1" s="559" t="s">
        <v>136</v>
      </c>
      <c r="N1" s="561"/>
      <c r="P1" s="593" t="s">
        <v>133</v>
      </c>
      <c r="Q1" s="593"/>
      <c r="R1" s="593"/>
      <c r="S1" s="593"/>
      <c r="T1" s="593"/>
      <c r="U1" s="593"/>
      <c r="V1" s="593"/>
      <c r="W1" s="594"/>
      <c r="X1" s="559" t="s">
        <v>134</v>
      </c>
      <c r="Y1" s="561"/>
      <c r="Z1" s="559" t="s">
        <v>135</v>
      </c>
      <c r="AA1" s="561"/>
      <c r="AB1" s="559" t="s">
        <v>136</v>
      </c>
      <c r="AC1" s="561"/>
    </row>
    <row r="2" spans="1:29" ht="33" customHeight="1">
      <c r="A2" s="595"/>
      <c r="B2" s="595"/>
      <c r="C2" s="595"/>
      <c r="D2" s="595"/>
      <c r="E2" s="595"/>
      <c r="F2" s="595"/>
      <c r="G2" s="595"/>
      <c r="H2" s="596"/>
      <c r="I2" s="116"/>
      <c r="J2" s="117"/>
      <c r="K2" s="116"/>
      <c r="L2" s="117"/>
      <c r="M2" s="116"/>
      <c r="N2" s="117"/>
      <c r="P2" s="595"/>
      <c r="Q2" s="595"/>
      <c r="R2" s="595"/>
      <c r="S2" s="595"/>
      <c r="T2" s="595"/>
      <c r="U2" s="595"/>
      <c r="V2" s="595"/>
      <c r="W2" s="596"/>
      <c r="X2" s="116"/>
      <c r="Y2" s="117"/>
      <c r="Z2" s="116"/>
      <c r="AA2" s="117"/>
      <c r="AB2" s="116"/>
      <c r="AC2" s="117"/>
    </row>
    <row r="3" spans="1:32" s="119" customFormat="1" ht="25.5" customHeight="1">
      <c r="A3" s="559" t="s">
        <v>137</v>
      </c>
      <c r="B3" s="561"/>
      <c r="C3" s="590" t="s">
        <v>271</v>
      </c>
      <c r="D3" s="591"/>
      <c r="E3" s="591"/>
      <c r="F3" s="591"/>
      <c r="G3" s="591"/>
      <c r="H3" s="592"/>
      <c r="I3" s="258" t="s">
        <v>453</v>
      </c>
      <c r="J3" s="121" t="s">
        <v>138</v>
      </c>
      <c r="K3" s="121"/>
      <c r="L3" s="121">
        <v>1</v>
      </c>
      <c r="M3" s="121" t="s">
        <v>139</v>
      </c>
      <c r="N3" s="122"/>
      <c r="P3" s="559" t="s">
        <v>137</v>
      </c>
      <c r="Q3" s="561"/>
      <c r="R3" s="590" t="str">
        <f>C3</f>
        <v>トリム Aグループ</v>
      </c>
      <c r="S3" s="591"/>
      <c r="T3" s="591"/>
      <c r="U3" s="591"/>
      <c r="V3" s="591"/>
      <c r="W3" s="592"/>
      <c r="X3" s="120" t="str">
        <f>I3</f>
        <v>2</v>
      </c>
      <c r="Y3" s="121" t="s">
        <v>138</v>
      </c>
      <c r="Z3" s="121"/>
      <c r="AA3" s="121">
        <v>2</v>
      </c>
      <c r="AB3" s="121" t="s">
        <v>139</v>
      </c>
      <c r="AC3" s="122"/>
      <c r="AF3" s="224" t="str">
        <f>2コート６!BE4</f>
        <v>タッチダウン</v>
      </c>
    </row>
    <row r="4" spans="1:32" s="119" customFormat="1" ht="25.5" customHeight="1">
      <c r="A4" s="559" t="s">
        <v>18</v>
      </c>
      <c r="B4" s="561"/>
      <c r="C4" s="559" t="str">
        <f>AF3</f>
        <v>タッチダウン</v>
      </c>
      <c r="D4" s="560"/>
      <c r="E4" s="560"/>
      <c r="F4" s="560"/>
      <c r="G4" s="560"/>
      <c r="H4" s="561"/>
      <c r="I4" s="559" t="str">
        <f>AF5</f>
        <v>Unknown</v>
      </c>
      <c r="J4" s="560"/>
      <c r="K4" s="560"/>
      <c r="L4" s="560"/>
      <c r="M4" s="560"/>
      <c r="N4" s="561"/>
      <c r="P4" s="559" t="s">
        <v>18</v>
      </c>
      <c r="Q4" s="561"/>
      <c r="R4" s="559" t="str">
        <f>AF4</f>
        <v>olu‘olu</v>
      </c>
      <c r="S4" s="560"/>
      <c r="T4" s="560"/>
      <c r="U4" s="560"/>
      <c r="V4" s="560"/>
      <c r="W4" s="561"/>
      <c r="X4" s="559" t="str">
        <f>AF6</f>
        <v>WEED</v>
      </c>
      <c r="Y4" s="560"/>
      <c r="Z4" s="560"/>
      <c r="AA4" s="560"/>
      <c r="AB4" s="560"/>
      <c r="AC4" s="561"/>
      <c r="AF4" s="224" t="str">
        <f>2コート６!BE5</f>
        <v>olu‘olu</v>
      </c>
    </row>
    <row r="5" spans="1:32" s="119" customFormat="1" ht="25.5" customHeight="1">
      <c r="A5" s="567" t="s">
        <v>140</v>
      </c>
      <c r="B5" s="568"/>
      <c r="C5" s="577" t="s">
        <v>141</v>
      </c>
      <c r="D5" s="568"/>
      <c r="E5" s="588"/>
      <c r="F5" s="573"/>
      <c r="G5" s="573"/>
      <c r="H5" s="589" t="s">
        <v>41</v>
      </c>
      <c r="I5" s="589"/>
      <c r="J5" s="573"/>
      <c r="K5" s="573"/>
      <c r="L5" s="574"/>
      <c r="M5" s="577" t="s">
        <v>141</v>
      </c>
      <c r="N5" s="568"/>
      <c r="P5" s="567" t="s">
        <v>140</v>
      </c>
      <c r="Q5" s="568"/>
      <c r="R5" s="577" t="s">
        <v>141</v>
      </c>
      <c r="S5" s="568"/>
      <c r="T5" s="588"/>
      <c r="U5" s="573"/>
      <c r="V5" s="573"/>
      <c r="W5" s="589" t="s">
        <v>41</v>
      </c>
      <c r="X5" s="589"/>
      <c r="Y5" s="573"/>
      <c r="Z5" s="573"/>
      <c r="AA5" s="574"/>
      <c r="AB5" s="577" t="s">
        <v>141</v>
      </c>
      <c r="AC5" s="568"/>
      <c r="AF5" s="224" t="str">
        <f>2コート６!BE6</f>
        <v>Unknown</v>
      </c>
    </row>
    <row r="6" spans="1:32" s="119" customFormat="1" ht="25.5" customHeight="1">
      <c r="A6" s="569"/>
      <c r="B6" s="570"/>
      <c r="C6" s="578"/>
      <c r="D6" s="570"/>
      <c r="E6" s="580"/>
      <c r="F6" s="581"/>
      <c r="G6" s="581"/>
      <c r="H6" s="582" t="s">
        <v>41</v>
      </c>
      <c r="I6" s="582"/>
      <c r="J6" s="581"/>
      <c r="K6" s="581"/>
      <c r="L6" s="583"/>
      <c r="M6" s="578"/>
      <c r="N6" s="570"/>
      <c r="P6" s="569"/>
      <c r="Q6" s="570"/>
      <c r="R6" s="578"/>
      <c r="S6" s="570"/>
      <c r="T6" s="580"/>
      <c r="U6" s="581"/>
      <c r="V6" s="581"/>
      <c r="W6" s="582" t="s">
        <v>41</v>
      </c>
      <c r="X6" s="582"/>
      <c r="Y6" s="581"/>
      <c r="Z6" s="581"/>
      <c r="AA6" s="583"/>
      <c r="AB6" s="578"/>
      <c r="AC6" s="570"/>
      <c r="AF6" s="224" t="str">
        <f>2コート６!BE7</f>
        <v>WEED</v>
      </c>
    </row>
    <row r="7" spans="1:32" s="119" customFormat="1" ht="25.5" customHeight="1">
      <c r="A7" s="571"/>
      <c r="B7" s="572"/>
      <c r="C7" s="579"/>
      <c r="D7" s="572"/>
      <c r="E7" s="563"/>
      <c r="F7" s="564"/>
      <c r="G7" s="564"/>
      <c r="H7" s="565" t="s">
        <v>41</v>
      </c>
      <c r="I7" s="565"/>
      <c r="J7" s="564"/>
      <c r="K7" s="564"/>
      <c r="L7" s="566"/>
      <c r="M7" s="579"/>
      <c r="N7" s="572"/>
      <c r="P7" s="571"/>
      <c r="Q7" s="572"/>
      <c r="R7" s="579"/>
      <c r="S7" s="572"/>
      <c r="T7" s="563"/>
      <c r="U7" s="564"/>
      <c r="V7" s="564"/>
      <c r="W7" s="565" t="s">
        <v>41</v>
      </c>
      <c r="X7" s="565"/>
      <c r="Y7" s="564"/>
      <c r="Z7" s="564"/>
      <c r="AA7" s="566"/>
      <c r="AB7" s="579"/>
      <c r="AC7" s="572"/>
      <c r="AF7" s="224" t="str">
        <f>2コート６!BE8</f>
        <v>排球俱楽部　鰻</v>
      </c>
    </row>
    <row r="8" spans="1:32" s="119" customFormat="1" ht="25.5" customHeight="1">
      <c r="A8" s="575" t="s">
        <v>142</v>
      </c>
      <c r="B8" s="576"/>
      <c r="C8" s="559"/>
      <c r="D8" s="560"/>
      <c r="E8" s="560"/>
      <c r="F8" s="560"/>
      <c r="G8" s="560"/>
      <c r="H8" s="561"/>
      <c r="I8" s="559"/>
      <c r="J8" s="560"/>
      <c r="K8" s="560"/>
      <c r="L8" s="560"/>
      <c r="M8" s="560"/>
      <c r="N8" s="561"/>
      <c r="P8" s="575" t="s">
        <v>142</v>
      </c>
      <c r="Q8" s="576"/>
      <c r="R8" s="559"/>
      <c r="S8" s="560"/>
      <c r="T8" s="560"/>
      <c r="U8" s="560"/>
      <c r="V8" s="560"/>
      <c r="W8" s="561"/>
      <c r="X8" s="559"/>
      <c r="Y8" s="560"/>
      <c r="Z8" s="560"/>
      <c r="AA8" s="560"/>
      <c r="AB8" s="560"/>
      <c r="AC8" s="561"/>
      <c r="AF8" s="224" t="str">
        <f>2コート６!BE9</f>
        <v>Kish☆etc.</v>
      </c>
    </row>
    <row r="9" spans="1:29" s="119" customFormat="1" ht="25.5" customHeight="1">
      <c r="A9" s="584" t="s">
        <v>143</v>
      </c>
      <c r="B9" s="585"/>
      <c r="C9" s="559" t="str">
        <f>AF7</f>
        <v>排球俱楽部　鰻</v>
      </c>
      <c r="D9" s="560"/>
      <c r="E9" s="560"/>
      <c r="F9" s="560"/>
      <c r="G9" s="560"/>
      <c r="H9" s="561"/>
      <c r="I9" s="562" t="s">
        <v>144</v>
      </c>
      <c r="J9" s="562"/>
      <c r="K9" s="120"/>
      <c r="L9" s="121"/>
      <c r="M9" s="121"/>
      <c r="N9" s="122"/>
      <c r="P9" s="584" t="s">
        <v>143</v>
      </c>
      <c r="Q9" s="585"/>
      <c r="R9" s="559" t="str">
        <f>AF3</f>
        <v>タッチダウン</v>
      </c>
      <c r="S9" s="560"/>
      <c r="T9" s="560"/>
      <c r="U9" s="560"/>
      <c r="V9" s="560"/>
      <c r="W9" s="561"/>
      <c r="X9" s="562" t="s">
        <v>144</v>
      </c>
      <c r="Y9" s="562"/>
      <c r="Z9" s="120"/>
      <c r="AA9" s="121"/>
      <c r="AB9" s="121"/>
      <c r="AC9" s="122"/>
    </row>
    <row r="10" spans="1:29" s="119" customFormat="1" ht="25.5" customHeight="1">
      <c r="A10" s="586"/>
      <c r="B10" s="587"/>
      <c r="C10" s="559" t="str">
        <f>AF8</f>
        <v>Kish☆etc.</v>
      </c>
      <c r="D10" s="560"/>
      <c r="E10" s="560"/>
      <c r="F10" s="560"/>
      <c r="G10" s="560"/>
      <c r="H10" s="561"/>
      <c r="I10" s="562" t="s">
        <v>145</v>
      </c>
      <c r="J10" s="562"/>
      <c r="K10" s="120"/>
      <c r="L10" s="121"/>
      <c r="M10" s="121"/>
      <c r="N10" s="122"/>
      <c r="P10" s="586"/>
      <c r="Q10" s="587"/>
      <c r="R10" s="559" t="str">
        <f>AF5</f>
        <v>Unknown</v>
      </c>
      <c r="S10" s="560"/>
      <c r="T10" s="560"/>
      <c r="U10" s="560"/>
      <c r="V10" s="560"/>
      <c r="W10" s="561"/>
      <c r="X10" s="562" t="s">
        <v>145</v>
      </c>
      <c r="Y10" s="562"/>
      <c r="Z10" s="120"/>
      <c r="AA10" s="121"/>
      <c r="AB10" s="121"/>
      <c r="AC10" s="122"/>
    </row>
    <row r="11" spans="1:25" ht="18.75" customHeight="1">
      <c r="A11" s="123"/>
      <c r="B11" s="123"/>
      <c r="C11" s="124"/>
      <c r="D11" s="124"/>
      <c r="E11" s="124"/>
      <c r="F11" s="124"/>
      <c r="G11" s="124"/>
      <c r="H11" s="124"/>
      <c r="I11" s="325"/>
      <c r="J11" s="325"/>
      <c r="P11" s="123"/>
      <c r="Q11" s="123"/>
      <c r="R11" s="124"/>
      <c r="S11" s="124"/>
      <c r="T11" s="124"/>
      <c r="U11" s="124"/>
      <c r="V11" s="124"/>
      <c r="W11" s="124"/>
      <c r="X11" s="325"/>
      <c r="Y11" s="325"/>
    </row>
    <row r="12" spans="1:25" ht="18.75" customHeight="1">
      <c r="A12" s="123"/>
      <c r="B12" s="123"/>
      <c r="C12" s="124"/>
      <c r="D12" s="124"/>
      <c r="E12" s="124"/>
      <c r="F12" s="124"/>
      <c r="G12" s="124"/>
      <c r="H12" s="124"/>
      <c r="I12" s="325"/>
      <c r="J12" s="325"/>
      <c r="P12" s="123"/>
      <c r="Q12" s="123"/>
      <c r="R12" s="124"/>
      <c r="S12" s="124"/>
      <c r="T12" s="124"/>
      <c r="U12" s="124"/>
      <c r="V12" s="124"/>
      <c r="W12" s="124"/>
      <c r="X12" s="325"/>
      <c r="Y12" s="325"/>
    </row>
    <row r="13" spans="1:29" ht="15.75" customHeight="1">
      <c r="A13" s="593" t="s">
        <v>133</v>
      </c>
      <c r="B13" s="593"/>
      <c r="C13" s="593"/>
      <c r="D13" s="593"/>
      <c r="E13" s="593"/>
      <c r="F13" s="593"/>
      <c r="G13" s="593"/>
      <c r="H13" s="594"/>
      <c r="I13" s="559" t="s">
        <v>134</v>
      </c>
      <c r="J13" s="561"/>
      <c r="K13" s="559" t="s">
        <v>135</v>
      </c>
      <c r="L13" s="561"/>
      <c r="M13" s="559" t="s">
        <v>136</v>
      </c>
      <c r="N13" s="561"/>
      <c r="P13" s="593" t="s">
        <v>133</v>
      </c>
      <c r="Q13" s="593"/>
      <c r="R13" s="593"/>
      <c r="S13" s="593"/>
      <c r="T13" s="593"/>
      <c r="U13" s="593"/>
      <c r="V13" s="593"/>
      <c r="W13" s="594"/>
      <c r="X13" s="559" t="s">
        <v>134</v>
      </c>
      <c r="Y13" s="561"/>
      <c r="Z13" s="559" t="s">
        <v>135</v>
      </c>
      <c r="AA13" s="561"/>
      <c r="AB13" s="559" t="s">
        <v>136</v>
      </c>
      <c r="AC13" s="561"/>
    </row>
    <row r="14" spans="1:29" ht="33" customHeight="1">
      <c r="A14" s="595"/>
      <c r="B14" s="595"/>
      <c r="C14" s="595"/>
      <c r="D14" s="595"/>
      <c r="E14" s="595"/>
      <c r="F14" s="595"/>
      <c r="G14" s="595"/>
      <c r="H14" s="596"/>
      <c r="I14" s="116"/>
      <c r="J14" s="117"/>
      <c r="K14" s="116"/>
      <c r="L14" s="117"/>
      <c r="M14" s="116"/>
      <c r="N14" s="117"/>
      <c r="P14" s="595"/>
      <c r="Q14" s="595"/>
      <c r="R14" s="595"/>
      <c r="S14" s="595"/>
      <c r="T14" s="595"/>
      <c r="U14" s="595"/>
      <c r="V14" s="595"/>
      <c r="W14" s="596"/>
      <c r="X14" s="116"/>
      <c r="Y14" s="117"/>
      <c r="Z14" s="116"/>
      <c r="AA14" s="117"/>
      <c r="AB14" s="116"/>
      <c r="AC14" s="117"/>
    </row>
    <row r="15" spans="1:29" s="119" customFormat="1" ht="24.75" customHeight="1">
      <c r="A15" s="559" t="s">
        <v>137</v>
      </c>
      <c r="B15" s="561"/>
      <c r="C15" s="590" t="str">
        <f>C3</f>
        <v>トリム Aグループ</v>
      </c>
      <c r="D15" s="591"/>
      <c r="E15" s="591"/>
      <c r="F15" s="591"/>
      <c r="G15" s="591"/>
      <c r="H15" s="592"/>
      <c r="I15" s="120" t="str">
        <f>I3</f>
        <v>2</v>
      </c>
      <c r="J15" s="121" t="s">
        <v>138</v>
      </c>
      <c r="K15" s="121"/>
      <c r="L15" s="121">
        <f>AA3+1</f>
        <v>3</v>
      </c>
      <c r="M15" s="121" t="s">
        <v>139</v>
      </c>
      <c r="N15" s="122"/>
      <c r="P15" s="559" t="s">
        <v>137</v>
      </c>
      <c r="Q15" s="561"/>
      <c r="R15" s="590" t="str">
        <f>C3</f>
        <v>トリム Aグループ</v>
      </c>
      <c r="S15" s="591"/>
      <c r="T15" s="591"/>
      <c r="U15" s="591"/>
      <c r="V15" s="591"/>
      <c r="W15" s="592"/>
      <c r="X15" s="120" t="str">
        <f>I3</f>
        <v>2</v>
      </c>
      <c r="Y15" s="121" t="s">
        <v>138</v>
      </c>
      <c r="Z15" s="121"/>
      <c r="AA15" s="121">
        <f>L15+1</f>
        <v>4</v>
      </c>
      <c r="AB15" s="121" t="s">
        <v>139</v>
      </c>
      <c r="AC15" s="122"/>
    </row>
    <row r="16" spans="1:29" s="119" customFormat="1" ht="24.75" customHeight="1">
      <c r="A16" s="559" t="s">
        <v>18</v>
      </c>
      <c r="B16" s="561"/>
      <c r="C16" s="559" t="str">
        <f>AF5</f>
        <v>Unknown</v>
      </c>
      <c r="D16" s="560"/>
      <c r="E16" s="560"/>
      <c r="F16" s="560"/>
      <c r="G16" s="560"/>
      <c r="H16" s="561"/>
      <c r="I16" s="559" t="str">
        <f>AF7</f>
        <v>排球俱楽部　鰻</v>
      </c>
      <c r="J16" s="560"/>
      <c r="K16" s="560"/>
      <c r="L16" s="560"/>
      <c r="M16" s="560"/>
      <c r="N16" s="561"/>
      <c r="P16" s="559" t="s">
        <v>18</v>
      </c>
      <c r="Q16" s="561"/>
      <c r="R16" s="559" t="str">
        <f>AF6</f>
        <v>WEED</v>
      </c>
      <c r="S16" s="560"/>
      <c r="T16" s="560"/>
      <c r="U16" s="560"/>
      <c r="V16" s="560"/>
      <c r="W16" s="561"/>
      <c r="X16" s="559" t="str">
        <f>AF8</f>
        <v>Kish☆etc.</v>
      </c>
      <c r="Y16" s="560"/>
      <c r="Z16" s="560"/>
      <c r="AA16" s="560"/>
      <c r="AB16" s="560"/>
      <c r="AC16" s="561"/>
    </row>
    <row r="17" spans="1:29" s="119" customFormat="1" ht="24.75" customHeight="1">
      <c r="A17" s="567" t="s">
        <v>140</v>
      </c>
      <c r="B17" s="568"/>
      <c r="C17" s="577" t="s">
        <v>141</v>
      </c>
      <c r="D17" s="568"/>
      <c r="E17" s="588"/>
      <c r="F17" s="573"/>
      <c r="G17" s="573"/>
      <c r="H17" s="589" t="s">
        <v>41</v>
      </c>
      <c r="I17" s="589"/>
      <c r="J17" s="573"/>
      <c r="K17" s="573"/>
      <c r="L17" s="574"/>
      <c r="M17" s="577" t="s">
        <v>141</v>
      </c>
      <c r="N17" s="568"/>
      <c r="P17" s="567" t="s">
        <v>140</v>
      </c>
      <c r="Q17" s="568"/>
      <c r="R17" s="577" t="s">
        <v>141</v>
      </c>
      <c r="S17" s="568"/>
      <c r="T17" s="588"/>
      <c r="U17" s="573"/>
      <c r="V17" s="573"/>
      <c r="W17" s="589" t="s">
        <v>41</v>
      </c>
      <c r="X17" s="589"/>
      <c r="Y17" s="573"/>
      <c r="Z17" s="573"/>
      <c r="AA17" s="574"/>
      <c r="AB17" s="577" t="s">
        <v>141</v>
      </c>
      <c r="AC17" s="568"/>
    </row>
    <row r="18" spans="1:29" s="119" customFormat="1" ht="24.75" customHeight="1">
      <c r="A18" s="569"/>
      <c r="B18" s="570"/>
      <c r="C18" s="578"/>
      <c r="D18" s="570"/>
      <c r="E18" s="580"/>
      <c r="F18" s="581"/>
      <c r="G18" s="581"/>
      <c r="H18" s="582" t="s">
        <v>41</v>
      </c>
      <c r="I18" s="582"/>
      <c r="J18" s="581"/>
      <c r="K18" s="581"/>
      <c r="L18" s="583"/>
      <c r="M18" s="578"/>
      <c r="N18" s="570"/>
      <c r="P18" s="569"/>
      <c r="Q18" s="570"/>
      <c r="R18" s="578"/>
      <c r="S18" s="570"/>
      <c r="T18" s="580"/>
      <c r="U18" s="581"/>
      <c r="V18" s="581"/>
      <c r="W18" s="582" t="s">
        <v>41</v>
      </c>
      <c r="X18" s="582"/>
      <c r="Y18" s="581"/>
      <c r="Z18" s="581"/>
      <c r="AA18" s="583"/>
      <c r="AB18" s="578"/>
      <c r="AC18" s="570"/>
    </row>
    <row r="19" spans="1:29" s="119" customFormat="1" ht="24.75" customHeight="1">
      <c r="A19" s="571"/>
      <c r="B19" s="572"/>
      <c r="C19" s="579"/>
      <c r="D19" s="572"/>
      <c r="E19" s="563"/>
      <c r="F19" s="564"/>
      <c r="G19" s="564"/>
      <c r="H19" s="565" t="s">
        <v>41</v>
      </c>
      <c r="I19" s="565"/>
      <c r="J19" s="564"/>
      <c r="K19" s="564"/>
      <c r="L19" s="566"/>
      <c r="M19" s="579"/>
      <c r="N19" s="572"/>
      <c r="P19" s="571"/>
      <c r="Q19" s="572"/>
      <c r="R19" s="579"/>
      <c r="S19" s="572"/>
      <c r="T19" s="563"/>
      <c r="U19" s="564"/>
      <c r="V19" s="564"/>
      <c r="W19" s="565" t="s">
        <v>41</v>
      </c>
      <c r="X19" s="565"/>
      <c r="Y19" s="564"/>
      <c r="Z19" s="564"/>
      <c r="AA19" s="566"/>
      <c r="AB19" s="579"/>
      <c r="AC19" s="572"/>
    </row>
    <row r="20" spans="1:29" s="119" customFormat="1" ht="24.75" customHeight="1">
      <c r="A20" s="575" t="s">
        <v>142</v>
      </c>
      <c r="B20" s="576"/>
      <c r="C20" s="559"/>
      <c r="D20" s="560"/>
      <c r="E20" s="560"/>
      <c r="F20" s="560"/>
      <c r="G20" s="560"/>
      <c r="H20" s="561"/>
      <c r="I20" s="559"/>
      <c r="J20" s="560"/>
      <c r="K20" s="560"/>
      <c r="L20" s="560"/>
      <c r="M20" s="560"/>
      <c r="N20" s="561"/>
      <c r="P20" s="575" t="s">
        <v>142</v>
      </c>
      <c r="Q20" s="576"/>
      <c r="R20" s="559"/>
      <c r="S20" s="560"/>
      <c r="T20" s="560"/>
      <c r="U20" s="560"/>
      <c r="V20" s="560"/>
      <c r="W20" s="561"/>
      <c r="X20" s="559"/>
      <c r="Y20" s="560"/>
      <c r="Z20" s="560"/>
      <c r="AA20" s="560"/>
      <c r="AB20" s="560"/>
      <c r="AC20" s="561"/>
    </row>
    <row r="21" spans="1:29" s="119" customFormat="1" ht="24.75" customHeight="1">
      <c r="A21" s="584" t="s">
        <v>143</v>
      </c>
      <c r="B21" s="585"/>
      <c r="C21" s="559" t="str">
        <f>AF4</f>
        <v>olu‘olu</v>
      </c>
      <c r="D21" s="560"/>
      <c r="E21" s="560"/>
      <c r="F21" s="560"/>
      <c r="G21" s="560"/>
      <c r="H21" s="561"/>
      <c r="I21" s="562" t="s">
        <v>144</v>
      </c>
      <c r="J21" s="562"/>
      <c r="K21" s="120"/>
      <c r="L21" s="121"/>
      <c r="M21" s="121"/>
      <c r="N21" s="122"/>
      <c r="P21" s="584" t="s">
        <v>143</v>
      </c>
      <c r="Q21" s="585"/>
      <c r="R21" s="559" t="str">
        <f>AF5</f>
        <v>Unknown</v>
      </c>
      <c r="S21" s="560"/>
      <c r="T21" s="560"/>
      <c r="U21" s="560"/>
      <c r="V21" s="560"/>
      <c r="W21" s="561"/>
      <c r="X21" s="562" t="s">
        <v>144</v>
      </c>
      <c r="Y21" s="562"/>
      <c r="Z21" s="120"/>
      <c r="AA21" s="121"/>
      <c r="AB21" s="121"/>
      <c r="AC21" s="122"/>
    </row>
    <row r="22" spans="1:29" s="119" customFormat="1" ht="24.75" customHeight="1">
      <c r="A22" s="586"/>
      <c r="B22" s="587"/>
      <c r="C22" s="559" t="str">
        <f>AF6</f>
        <v>WEED</v>
      </c>
      <c r="D22" s="560"/>
      <c r="E22" s="560"/>
      <c r="F22" s="560"/>
      <c r="G22" s="560"/>
      <c r="H22" s="561"/>
      <c r="I22" s="562" t="s">
        <v>145</v>
      </c>
      <c r="J22" s="562"/>
      <c r="K22" s="120"/>
      <c r="L22" s="121"/>
      <c r="M22" s="121"/>
      <c r="N22" s="122"/>
      <c r="P22" s="586"/>
      <c r="Q22" s="587"/>
      <c r="R22" s="559" t="str">
        <f>AF7</f>
        <v>排球俱楽部　鰻</v>
      </c>
      <c r="S22" s="560"/>
      <c r="T22" s="560"/>
      <c r="U22" s="560"/>
      <c r="V22" s="560"/>
      <c r="W22" s="561"/>
      <c r="X22" s="562" t="s">
        <v>145</v>
      </c>
      <c r="Y22" s="562"/>
      <c r="Z22" s="120"/>
      <c r="AA22" s="121"/>
      <c r="AB22" s="121"/>
      <c r="AC22" s="122"/>
    </row>
    <row r="23" spans="1:29" ht="15.75" customHeight="1">
      <c r="A23" s="593" t="s">
        <v>133</v>
      </c>
      <c r="B23" s="593"/>
      <c r="C23" s="593"/>
      <c r="D23" s="593"/>
      <c r="E23" s="593"/>
      <c r="F23" s="593"/>
      <c r="G23" s="593"/>
      <c r="H23" s="594"/>
      <c r="I23" s="559" t="s">
        <v>134</v>
      </c>
      <c r="J23" s="561"/>
      <c r="K23" s="559" t="s">
        <v>135</v>
      </c>
      <c r="L23" s="561"/>
      <c r="M23" s="559" t="s">
        <v>136</v>
      </c>
      <c r="N23" s="561"/>
      <c r="P23" s="593" t="s">
        <v>133</v>
      </c>
      <c r="Q23" s="593"/>
      <c r="R23" s="593"/>
      <c r="S23" s="593"/>
      <c r="T23" s="593"/>
      <c r="U23" s="593"/>
      <c r="V23" s="593"/>
      <c r="W23" s="594"/>
      <c r="X23" s="559" t="s">
        <v>134</v>
      </c>
      <c r="Y23" s="561"/>
      <c r="Z23" s="559" t="s">
        <v>135</v>
      </c>
      <c r="AA23" s="561"/>
      <c r="AB23" s="559" t="s">
        <v>136</v>
      </c>
      <c r="AC23" s="561"/>
    </row>
    <row r="24" spans="1:29" ht="33" customHeight="1">
      <c r="A24" s="595"/>
      <c r="B24" s="595"/>
      <c r="C24" s="595"/>
      <c r="D24" s="595"/>
      <c r="E24" s="595"/>
      <c r="F24" s="595"/>
      <c r="G24" s="595"/>
      <c r="H24" s="596"/>
      <c r="I24" s="116"/>
      <c r="J24" s="117"/>
      <c r="K24" s="116"/>
      <c r="L24" s="117"/>
      <c r="M24" s="116"/>
      <c r="N24" s="117"/>
      <c r="P24" s="595"/>
      <c r="Q24" s="595"/>
      <c r="R24" s="595"/>
      <c r="S24" s="595"/>
      <c r="T24" s="595"/>
      <c r="U24" s="595"/>
      <c r="V24" s="595"/>
      <c r="W24" s="596"/>
      <c r="X24" s="116"/>
      <c r="Y24" s="117"/>
      <c r="Z24" s="116"/>
      <c r="AA24" s="117"/>
      <c r="AB24" s="116"/>
      <c r="AC24" s="117"/>
    </row>
    <row r="25" spans="1:29" s="119" customFormat="1" ht="25.5" customHeight="1">
      <c r="A25" s="559" t="s">
        <v>137</v>
      </c>
      <c r="B25" s="561"/>
      <c r="C25" s="590" t="str">
        <f>C3</f>
        <v>トリム Aグループ</v>
      </c>
      <c r="D25" s="591"/>
      <c r="E25" s="591"/>
      <c r="F25" s="591"/>
      <c r="G25" s="591"/>
      <c r="H25" s="592"/>
      <c r="I25" s="120" t="str">
        <f>I3</f>
        <v>2</v>
      </c>
      <c r="J25" s="121" t="s">
        <v>138</v>
      </c>
      <c r="K25" s="121"/>
      <c r="L25" s="121">
        <f>AA15+1</f>
        <v>5</v>
      </c>
      <c r="M25" s="121" t="s">
        <v>139</v>
      </c>
      <c r="N25" s="122"/>
      <c r="P25" s="559" t="s">
        <v>137</v>
      </c>
      <c r="Q25" s="561"/>
      <c r="R25" s="590" t="str">
        <f>C3</f>
        <v>トリム Aグループ</v>
      </c>
      <c r="S25" s="591"/>
      <c r="T25" s="591"/>
      <c r="U25" s="591"/>
      <c r="V25" s="591"/>
      <c r="W25" s="592"/>
      <c r="X25" s="120" t="str">
        <f>I3</f>
        <v>2</v>
      </c>
      <c r="Y25" s="121" t="s">
        <v>138</v>
      </c>
      <c r="Z25" s="121"/>
      <c r="AA25" s="121">
        <f>L25+1</f>
        <v>6</v>
      </c>
      <c r="AB25" s="121" t="s">
        <v>139</v>
      </c>
      <c r="AC25" s="122"/>
    </row>
    <row r="26" spans="1:29" s="119" customFormat="1" ht="25.5" customHeight="1">
      <c r="A26" s="559" t="s">
        <v>18</v>
      </c>
      <c r="B26" s="561"/>
      <c r="C26" s="559" t="str">
        <f>AF3</f>
        <v>タッチダウン</v>
      </c>
      <c r="D26" s="560"/>
      <c r="E26" s="560"/>
      <c r="F26" s="560"/>
      <c r="G26" s="560"/>
      <c r="H26" s="561"/>
      <c r="I26" s="559" t="str">
        <f>AF7</f>
        <v>排球俱楽部　鰻</v>
      </c>
      <c r="J26" s="560"/>
      <c r="K26" s="560"/>
      <c r="L26" s="560"/>
      <c r="M26" s="560"/>
      <c r="N26" s="561"/>
      <c r="P26" s="559" t="s">
        <v>18</v>
      </c>
      <c r="Q26" s="561"/>
      <c r="R26" s="559" t="str">
        <f>AF4</f>
        <v>olu‘olu</v>
      </c>
      <c r="S26" s="560"/>
      <c r="T26" s="560"/>
      <c r="U26" s="560"/>
      <c r="V26" s="560"/>
      <c r="W26" s="561"/>
      <c r="X26" s="559" t="str">
        <f>AF8</f>
        <v>Kish☆etc.</v>
      </c>
      <c r="Y26" s="560"/>
      <c r="Z26" s="560"/>
      <c r="AA26" s="560"/>
      <c r="AB26" s="560"/>
      <c r="AC26" s="561"/>
    </row>
    <row r="27" spans="1:29" s="119" customFormat="1" ht="25.5" customHeight="1">
      <c r="A27" s="567" t="s">
        <v>140</v>
      </c>
      <c r="B27" s="568"/>
      <c r="C27" s="577" t="s">
        <v>141</v>
      </c>
      <c r="D27" s="568"/>
      <c r="E27" s="588"/>
      <c r="F27" s="573"/>
      <c r="G27" s="573"/>
      <c r="H27" s="589" t="s">
        <v>41</v>
      </c>
      <c r="I27" s="589"/>
      <c r="J27" s="573"/>
      <c r="K27" s="573"/>
      <c r="L27" s="574"/>
      <c r="M27" s="577" t="s">
        <v>141</v>
      </c>
      <c r="N27" s="568"/>
      <c r="P27" s="567" t="s">
        <v>140</v>
      </c>
      <c r="Q27" s="568"/>
      <c r="R27" s="577" t="s">
        <v>141</v>
      </c>
      <c r="S27" s="568"/>
      <c r="T27" s="588"/>
      <c r="U27" s="573"/>
      <c r="V27" s="573"/>
      <c r="W27" s="589" t="s">
        <v>41</v>
      </c>
      <c r="X27" s="589"/>
      <c r="Y27" s="573"/>
      <c r="Z27" s="573"/>
      <c r="AA27" s="574"/>
      <c r="AB27" s="577" t="s">
        <v>141</v>
      </c>
      <c r="AC27" s="568"/>
    </row>
    <row r="28" spans="1:29" s="119" customFormat="1" ht="25.5" customHeight="1">
      <c r="A28" s="569"/>
      <c r="B28" s="570"/>
      <c r="C28" s="578"/>
      <c r="D28" s="570"/>
      <c r="E28" s="580"/>
      <c r="F28" s="581"/>
      <c r="G28" s="581"/>
      <c r="H28" s="582" t="s">
        <v>41</v>
      </c>
      <c r="I28" s="582"/>
      <c r="J28" s="581"/>
      <c r="K28" s="581"/>
      <c r="L28" s="583"/>
      <c r="M28" s="578"/>
      <c r="N28" s="570"/>
      <c r="P28" s="569"/>
      <c r="Q28" s="570"/>
      <c r="R28" s="578"/>
      <c r="S28" s="570"/>
      <c r="T28" s="580"/>
      <c r="U28" s="581"/>
      <c r="V28" s="581"/>
      <c r="W28" s="582" t="s">
        <v>41</v>
      </c>
      <c r="X28" s="582"/>
      <c r="Y28" s="581"/>
      <c r="Z28" s="581"/>
      <c r="AA28" s="583"/>
      <c r="AB28" s="578"/>
      <c r="AC28" s="570"/>
    </row>
    <row r="29" spans="1:29" s="119" customFormat="1" ht="25.5" customHeight="1">
      <c r="A29" s="571"/>
      <c r="B29" s="572"/>
      <c r="C29" s="579"/>
      <c r="D29" s="572"/>
      <c r="E29" s="563"/>
      <c r="F29" s="564"/>
      <c r="G29" s="564"/>
      <c r="H29" s="565" t="s">
        <v>41</v>
      </c>
      <c r="I29" s="565"/>
      <c r="J29" s="564"/>
      <c r="K29" s="564"/>
      <c r="L29" s="566"/>
      <c r="M29" s="579"/>
      <c r="N29" s="572"/>
      <c r="P29" s="571"/>
      <c r="Q29" s="572"/>
      <c r="R29" s="579"/>
      <c r="S29" s="572"/>
      <c r="T29" s="563"/>
      <c r="U29" s="564"/>
      <c r="V29" s="564"/>
      <c r="W29" s="565" t="s">
        <v>41</v>
      </c>
      <c r="X29" s="565"/>
      <c r="Y29" s="564"/>
      <c r="Z29" s="564"/>
      <c r="AA29" s="566"/>
      <c r="AB29" s="579"/>
      <c r="AC29" s="572"/>
    </row>
    <row r="30" spans="1:29" s="119" customFormat="1" ht="25.5" customHeight="1">
      <c r="A30" s="575" t="s">
        <v>142</v>
      </c>
      <c r="B30" s="576"/>
      <c r="C30" s="559"/>
      <c r="D30" s="560"/>
      <c r="E30" s="560"/>
      <c r="F30" s="560"/>
      <c r="G30" s="560"/>
      <c r="H30" s="561"/>
      <c r="I30" s="559"/>
      <c r="J30" s="560"/>
      <c r="K30" s="560"/>
      <c r="L30" s="560"/>
      <c r="M30" s="560"/>
      <c r="N30" s="561"/>
      <c r="P30" s="575" t="s">
        <v>142</v>
      </c>
      <c r="Q30" s="576"/>
      <c r="R30" s="559"/>
      <c r="S30" s="560"/>
      <c r="T30" s="560"/>
      <c r="U30" s="560"/>
      <c r="V30" s="560"/>
      <c r="W30" s="561"/>
      <c r="X30" s="559"/>
      <c r="Y30" s="560"/>
      <c r="Z30" s="560"/>
      <c r="AA30" s="560"/>
      <c r="AB30" s="560"/>
      <c r="AC30" s="561"/>
    </row>
    <row r="31" spans="1:29" s="119" customFormat="1" ht="25.5" customHeight="1">
      <c r="A31" s="584" t="s">
        <v>143</v>
      </c>
      <c r="B31" s="585"/>
      <c r="C31" s="559" t="str">
        <f>AF6</f>
        <v>WEED</v>
      </c>
      <c r="D31" s="560"/>
      <c r="E31" s="560"/>
      <c r="F31" s="560"/>
      <c r="G31" s="560"/>
      <c r="H31" s="561"/>
      <c r="I31" s="562" t="s">
        <v>144</v>
      </c>
      <c r="J31" s="562"/>
      <c r="K31" s="120"/>
      <c r="L31" s="121"/>
      <c r="M31" s="121"/>
      <c r="N31" s="122"/>
      <c r="P31" s="584" t="s">
        <v>143</v>
      </c>
      <c r="Q31" s="585"/>
      <c r="R31" s="559" t="str">
        <f>AF3</f>
        <v>タッチダウン</v>
      </c>
      <c r="S31" s="560"/>
      <c r="T31" s="560"/>
      <c r="U31" s="560"/>
      <c r="V31" s="560"/>
      <c r="W31" s="561"/>
      <c r="X31" s="562" t="s">
        <v>144</v>
      </c>
      <c r="Y31" s="562"/>
      <c r="Z31" s="120"/>
      <c r="AA31" s="121"/>
      <c r="AB31" s="121"/>
      <c r="AC31" s="122"/>
    </row>
    <row r="32" spans="1:29" s="119" customFormat="1" ht="25.5" customHeight="1">
      <c r="A32" s="586"/>
      <c r="B32" s="587"/>
      <c r="C32" s="559" t="str">
        <f>AF8</f>
        <v>Kish☆etc.</v>
      </c>
      <c r="D32" s="560"/>
      <c r="E32" s="560"/>
      <c r="F32" s="560"/>
      <c r="G32" s="560"/>
      <c r="H32" s="561"/>
      <c r="I32" s="562" t="s">
        <v>145</v>
      </c>
      <c r="J32" s="562"/>
      <c r="K32" s="120"/>
      <c r="L32" s="121"/>
      <c r="M32" s="121"/>
      <c r="N32" s="122"/>
      <c r="P32" s="586"/>
      <c r="Q32" s="587"/>
      <c r="R32" s="559" t="str">
        <f>AF7</f>
        <v>排球俱楽部　鰻</v>
      </c>
      <c r="S32" s="560"/>
      <c r="T32" s="560"/>
      <c r="U32" s="560"/>
      <c r="V32" s="560"/>
      <c r="W32" s="561"/>
      <c r="X32" s="562" t="s">
        <v>145</v>
      </c>
      <c r="Y32" s="562"/>
      <c r="Z32" s="120"/>
      <c r="AA32" s="121"/>
      <c r="AB32" s="121"/>
      <c r="AC32" s="122"/>
    </row>
    <row r="33" spans="1:25" ht="18.75" customHeight="1">
      <c r="A33" s="123"/>
      <c r="B33" s="123"/>
      <c r="C33" s="124"/>
      <c r="D33" s="124"/>
      <c r="E33" s="124"/>
      <c r="F33" s="124"/>
      <c r="G33" s="124"/>
      <c r="H33" s="124"/>
      <c r="I33" s="325"/>
      <c r="J33" s="325"/>
      <c r="P33" s="123"/>
      <c r="Q33" s="123"/>
      <c r="R33" s="124"/>
      <c r="S33" s="124"/>
      <c r="T33" s="124"/>
      <c r="U33" s="124"/>
      <c r="V33" s="124"/>
      <c r="W33" s="124"/>
      <c r="X33" s="325"/>
      <c r="Y33" s="325"/>
    </row>
    <row r="34" spans="1:25" ht="18.75" customHeight="1">
      <c r="A34" s="123"/>
      <c r="B34" s="123"/>
      <c r="C34" s="124"/>
      <c r="D34" s="124"/>
      <c r="E34" s="124"/>
      <c r="F34" s="124"/>
      <c r="G34" s="124"/>
      <c r="H34" s="124"/>
      <c r="I34" s="325"/>
      <c r="J34" s="325"/>
      <c r="P34" s="123"/>
      <c r="Q34" s="123"/>
      <c r="R34" s="124"/>
      <c r="S34" s="124"/>
      <c r="T34" s="124"/>
      <c r="U34" s="124"/>
      <c r="V34" s="124"/>
      <c r="W34" s="124"/>
      <c r="X34" s="325"/>
      <c r="Y34" s="325"/>
    </row>
    <row r="35" spans="1:29" ht="15.75" customHeight="1">
      <c r="A35" s="593" t="s">
        <v>133</v>
      </c>
      <c r="B35" s="593"/>
      <c r="C35" s="593"/>
      <c r="D35" s="593"/>
      <c r="E35" s="593"/>
      <c r="F35" s="593"/>
      <c r="G35" s="593"/>
      <c r="H35" s="594"/>
      <c r="I35" s="559" t="s">
        <v>134</v>
      </c>
      <c r="J35" s="561"/>
      <c r="K35" s="559" t="s">
        <v>135</v>
      </c>
      <c r="L35" s="561"/>
      <c r="M35" s="559" t="s">
        <v>136</v>
      </c>
      <c r="N35" s="561"/>
      <c r="P35" s="593" t="s">
        <v>133</v>
      </c>
      <c r="Q35" s="593"/>
      <c r="R35" s="593"/>
      <c r="S35" s="593"/>
      <c r="T35" s="593"/>
      <c r="U35" s="593"/>
      <c r="V35" s="593"/>
      <c r="W35" s="594"/>
      <c r="X35" s="559" t="s">
        <v>134</v>
      </c>
      <c r="Y35" s="561"/>
      <c r="Z35" s="559" t="s">
        <v>135</v>
      </c>
      <c r="AA35" s="561"/>
      <c r="AB35" s="559" t="s">
        <v>136</v>
      </c>
      <c r="AC35" s="561"/>
    </row>
    <row r="36" spans="1:29" ht="33" customHeight="1">
      <c r="A36" s="595"/>
      <c r="B36" s="595"/>
      <c r="C36" s="595"/>
      <c r="D36" s="595"/>
      <c r="E36" s="595"/>
      <c r="F36" s="595"/>
      <c r="G36" s="595"/>
      <c r="H36" s="596"/>
      <c r="I36" s="116"/>
      <c r="J36" s="117"/>
      <c r="K36" s="116"/>
      <c r="L36" s="117"/>
      <c r="M36" s="116"/>
      <c r="N36" s="117"/>
      <c r="P36" s="595"/>
      <c r="Q36" s="595"/>
      <c r="R36" s="595"/>
      <c r="S36" s="595"/>
      <c r="T36" s="595"/>
      <c r="U36" s="595"/>
      <c r="V36" s="595"/>
      <c r="W36" s="596"/>
      <c r="X36" s="116"/>
      <c r="Y36" s="117"/>
      <c r="Z36" s="116"/>
      <c r="AA36" s="117"/>
      <c r="AB36" s="116"/>
      <c r="AC36" s="117"/>
    </row>
    <row r="37" spans="1:29" s="119" customFormat="1" ht="24.75" customHeight="1">
      <c r="A37" s="559" t="s">
        <v>137</v>
      </c>
      <c r="B37" s="561"/>
      <c r="C37" s="590" t="str">
        <f>C3</f>
        <v>トリム Aグループ</v>
      </c>
      <c r="D37" s="591"/>
      <c r="E37" s="591"/>
      <c r="F37" s="591"/>
      <c r="G37" s="591"/>
      <c r="H37" s="592"/>
      <c r="I37" s="120" t="str">
        <f>I3</f>
        <v>2</v>
      </c>
      <c r="J37" s="121" t="s">
        <v>138</v>
      </c>
      <c r="K37" s="121"/>
      <c r="L37" s="121">
        <f>AA25+1</f>
        <v>7</v>
      </c>
      <c r="M37" s="121" t="s">
        <v>139</v>
      </c>
      <c r="N37" s="122"/>
      <c r="P37" s="559" t="s">
        <v>137</v>
      </c>
      <c r="Q37" s="561"/>
      <c r="R37" s="590" t="str">
        <f>C3</f>
        <v>トリム Aグループ</v>
      </c>
      <c r="S37" s="591"/>
      <c r="T37" s="591"/>
      <c r="U37" s="591"/>
      <c r="V37" s="591"/>
      <c r="W37" s="592"/>
      <c r="X37" s="120" t="str">
        <f>I3</f>
        <v>2</v>
      </c>
      <c r="Y37" s="121" t="s">
        <v>138</v>
      </c>
      <c r="Z37" s="121"/>
      <c r="AA37" s="121">
        <f>L37+1</f>
        <v>8</v>
      </c>
      <c r="AB37" s="121" t="s">
        <v>139</v>
      </c>
      <c r="AC37" s="122"/>
    </row>
    <row r="38" spans="1:29" s="119" customFormat="1" ht="24.75" customHeight="1">
      <c r="A38" s="559" t="s">
        <v>18</v>
      </c>
      <c r="B38" s="561"/>
      <c r="C38" s="559" t="str">
        <f>AF3</f>
        <v>タッチダウン</v>
      </c>
      <c r="D38" s="560"/>
      <c r="E38" s="560"/>
      <c r="F38" s="560"/>
      <c r="G38" s="560"/>
      <c r="H38" s="561"/>
      <c r="I38" s="559" t="str">
        <f>AF6</f>
        <v>WEED</v>
      </c>
      <c r="J38" s="560"/>
      <c r="K38" s="560"/>
      <c r="L38" s="560"/>
      <c r="M38" s="560"/>
      <c r="N38" s="561"/>
      <c r="P38" s="559" t="s">
        <v>18</v>
      </c>
      <c r="Q38" s="561"/>
      <c r="R38" s="559" t="str">
        <f>AF5</f>
        <v>Unknown</v>
      </c>
      <c r="S38" s="560"/>
      <c r="T38" s="560"/>
      <c r="U38" s="560"/>
      <c r="V38" s="560"/>
      <c r="W38" s="561"/>
      <c r="X38" s="559" t="str">
        <f>AF8</f>
        <v>Kish☆etc.</v>
      </c>
      <c r="Y38" s="560"/>
      <c r="Z38" s="560"/>
      <c r="AA38" s="560"/>
      <c r="AB38" s="560"/>
      <c r="AC38" s="561"/>
    </row>
    <row r="39" spans="1:29" s="119" customFormat="1" ht="24.75" customHeight="1">
      <c r="A39" s="567" t="s">
        <v>140</v>
      </c>
      <c r="B39" s="568"/>
      <c r="C39" s="577" t="s">
        <v>141</v>
      </c>
      <c r="D39" s="568"/>
      <c r="E39" s="588"/>
      <c r="F39" s="573"/>
      <c r="G39" s="573"/>
      <c r="H39" s="589" t="s">
        <v>41</v>
      </c>
      <c r="I39" s="589"/>
      <c r="J39" s="573"/>
      <c r="K39" s="573"/>
      <c r="L39" s="574"/>
      <c r="M39" s="577" t="s">
        <v>141</v>
      </c>
      <c r="N39" s="568"/>
      <c r="P39" s="567" t="s">
        <v>140</v>
      </c>
      <c r="Q39" s="568"/>
      <c r="R39" s="577" t="s">
        <v>141</v>
      </c>
      <c r="S39" s="568"/>
      <c r="T39" s="588"/>
      <c r="U39" s="573"/>
      <c r="V39" s="573"/>
      <c r="W39" s="589" t="s">
        <v>41</v>
      </c>
      <c r="X39" s="589"/>
      <c r="Y39" s="573"/>
      <c r="Z39" s="573"/>
      <c r="AA39" s="574"/>
      <c r="AB39" s="577" t="s">
        <v>141</v>
      </c>
      <c r="AC39" s="568"/>
    </row>
    <row r="40" spans="1:29" s="119" customFormat="1" ht="24.75" customHeight="1">
      <c r="A40" s="569"/>
      <c r="B40" s="570"/>
      <c r="C40" s="578"/>
      <c r="D40" s="570"/>
      <c r="E40" s="580"/>
      <c r="F40" s="581"/>
      <c r="G40" s="581"/>
      <c r="H40" s="582" t="s">
        <v>41</v>
      </c>
      <c r="I40" s="582"/>
      <c r="J40" s="581"/>
      <c r="K40" s="581"/>
      <c r="L40" s="583"/>
      <c r="M40" s="578"/>
      <c r="N40" s="570"/>
      <c r="P40" s="569"/>
      <c r="Q40" s="570"/>
      <c r="R40" s="578"/>
      <c r="S40" s="570"/>
      <c r="T40" s="580"/>
      <c r="U40" s="581"/>
      <c r="V40" s="581"/>
      <c r="W40" s="582" t="s">
        <v>41</v>
      </c>
      <c r="X40" s="582"/>
      <c r="Y40" s="581"/>
      <c r="Z40" s="581"/>
      <c r="AA40" s="583"/>
      <c r="AB40" s="578"/>
      <c r="AC40" s="570"/>
    </row>
    <row r="41" spans="1:29" s="119" customFormat="1" ht="24.75" customHeight="1">
      <c r="A41" s="571"/>
      <c r="B41" s="572"/>
      <c r="C41" s="579"/>
      <c r="D41" s="572"/>
      <c r="E41" s="563"/>
      <c r="F41" s="564"/>
      <c r="G41" s="564"/>
      <c r="H41" s="565" t="s">
        <v>41</v>
      </c>
      <c r="I41" s="565"/>
      <c r="J41" s="564"/>
      <c r="K41" s="564"/>
      <c r="L41" s="566"/>
      <c r="M41" s="579"/>
      <c r="N41" s="572"/>
      <c r="P41" s="571"/>
      <c r="Q41" s="572"/>
      <c r="R41" s="579"/>
      <c r="S41" s="572"/>
      <c r="T41" s="563"/>
      <c r="U41" s="564"/>
      <c r="V41" s="564"/>
      <c r="W41" s="565" t="s">
        <v>41</v>
      </c>
      <c r="X41" s="565"/>
      <c r="Y41" s="564"/>
      <c r="Z41" s="564"/>
      <c r="AA41" s="566"/>
      <c r="AB41" s="579"/>
      <c r="AC41" s="572"/>
    </row>
    <row r="42" spans="1:29" s="119" customFormat="1" ht="24.75" customHeight="1">
      <c r="A42" s="575" t="s">
        <v>142</v>
      </c>
      <c r="B42" s="576"/>
      <c r="C42" s="559"/>
      <c r="D42" s="560"/>
      <c r="E42" s="560"/>
      <c r="F42" s="560"/>
      <c r="G42" s="560"/>
      <c r="H42" s="561"/>
      <c r="I42" s="559"/>
      <c r="J42" s="560"/>
      <c r="K42" s="560"/>
      <c r="L42" s="560"/>
      <c r="M42" s="560"/>
      <c r="N42" s="561"/>
      <c r="P42" s="575" t="s">
        <v>142</v>
      </c>
      <c r="Q42" s="576"/>
      <c r="R42" s="559"/>
      <c r="S42" s="560"/>
      <c r="T42" s="560"/>
      <c r="U42" s="560"/>
      <c r="V42" s="560"/>
      <c r="W42" s="561"/>
      <c r="X42" s="559"/>
      <c r="Y42" s="560"/>
      <c r="Z42" s="560"/>
      <c r="AA42" s="560"/>
      <c r="AB42" s="560"/>
      <c r="AC42" s="561"/>
    </row>
    <row r="43" spans="1:29" s="119" customFormat="1" ht="24.75" customHeight="1">
      <c r="A43" s="584" t="s">
        <v>143</v>
      </c>
      <c r="B43" s="585"/>
      <c r="C43" s="559" t="str">
        <f>AF4</f>
        <v>olu‘olu</v>
      </c>
      <c r="D43" s="560"/>
      <c r="E43" s="560"/>
      <c r="F43" s="560"/>
      <c r="G43" s="560"/>
      <c r="H43" s="561"/>
      <c r="I43" s="562" t="s">
        <v>144</v>
      </c>
      <c r="J43" s="562"/>
      <c r="K43" s="120"/>
      <c r="L43" s="121"/>
      <c r="M43" s="121"/>
      <c r="N43" s="122"/>
      <c r="P43" s="584" t="s">
        <v>143</v>
      </c>
      <c r="Q43" s="585"/>
      <c r="R43" s="559" t="str">
        <f>AF3</f>
        <v>タッチダウン</v>
      </c>
      <c r="S43" s="560"/>
      <c r="T43" s="560"/>
      <c r="U43" s="560"/>
      <c r="V43" s="560"/>
      <c r="W43" s="561"/>
      <c r="X43" s="562" t="s">
        <v>144</v>
      </c>
      <c r="Y43" s="562"/>
      <c r="Z43" s="120"/>
      <c r="AA43" s="121"/>
      <c r="AB43" s="121"/>
      <c r="AC43" s="122"/>
    </row>
    <row r="44" spans="1:29" s="119" customFormat="1" ht="24.75" customHeight="1">
      <c r="A44" s="586"/>
      <c r="B44" s="587"/>
      <c r="C44" s="559" t="str">
        <f>AF8</f>
        <v>Kish☆etc.</v>
      </c>
      <c r="D44" s="560"/>
      <c r="E44" s="560"/>
      <c r="F44" s="560"/>
      <c r="G44" s="560"/>
      <c r="H44" s="561"/>
      <c r="I44" s="562" t="s">
        <v>145</v>
      </c>
      <c r="J44" s="562"/>
      <c r="K44" s="120"/>
      <c r="L44" s="121"/>
      <c r="M44" s="121"/>
      <c r="N44" s="122"/>
      <c r="P44" s="586"/>
      <c r="Q44" s="587"/>
      <c r="R44" s="559" t="str">
        <f>AF6</f>
        <v>WEED</v>
      </c>
      <c r="S44" s="560"/>
      <c r="T44" s="560"/>
      <c r="U44" s="560"/>
      <c r="V44" s="560"/>
      <c r="W44" s="561"/>
      <c r="X44" s="562" t="s">
        <v>145</v>
      </c>
      <c r="Y44" s="562"/>
      <c r="Z44" s="120"/>
      <c r="AA44" s="121"/>
      <c r="AB44" s="121"/>
      <c r="AC44" s="122"/>
    </row>
    <row r="45" spans="1:29" ht="15.75" customHeight="1">
      <c r="A45" s="593" t="s">
        <v>133</v>
      </c>
      <c r="B45" s="593"/>
      <c r="C45" s="593"/>
      <c r="D45" s="593"/>
      <c r="E45" s="593"/>
      <c r="F45" s="593"/>
      <c r="G45" s="593"/>
      <c r="H45" s="594"/>
      <c r="I45" s="559" t="s">
        <v>134</v>
      </c>
      <c r="J45" s="561"/>
      <c r="K45" s="559" t="s">
        <v>135</v>
      </c>
      <c r="L45" s="561"/>
      <c r="M45" s="559" t="s">
        <v>136</v>
      </c>
      <c r="N45" s="561"/>
      <c r="P45" s="593" t="s">
        <v>133</v>
      </c>
      <c r="Q45" s="593"/>
      <c r="R45" s="593"/>
      <c r="S45" s="593"/>
      <c r="T45" s="593"/>
      <c r="U45" s="593"/>
      <c r="V45" s="593"/>
      <c r="W45" s="594"/>
      <c r="X45" s="559" t="s">
        <v>134</v>
      </c>
      <c r="Y45" s="561"/>
      <c r="Z45" s="559" t="s">
        <v>135</v>
      </c>
      <c r="AA45" s="561"/>
      <c r="AB45" s="559" t="s">
        <v>136</v>
      </c>
      <c r="AC45" s="561"/>
    </row>
    <row r="46" spans="1:29" ht="33" customHeight="1">
      <c r="A46" s="595"/>
      <c r="B46" s="595"/>
      <c r="C46" s="595"/>
      <c r="D46" s="595"/>
      <c r="E46" s="595"/>
      <c r="F46" s="595"/>
      <c r="G46" s="595"/>
      <c r="H46" s="596"/>
      <c r="I46" s="116"/>
      <c r="J46" s="117"/>
      <c r="K46" s="116"/>
      <c r="L46" s="117"/>
      <c r="M46" s="116"/>
      <c r="N46" s="117"/>
      <c r="P46" s="595"/>
      <c r="Q46" s="595"/>
      <c r="R46" s="595"/>
      <c r="S46" s="595"/>
      <c r="T46" s="595"/>
      <c r="U46" s="595"/>
      <c r="V46" s="595"/>
      <c r="W46" s="596"/>
      <c r="X46" s="116"/>
      <c r="Y46" s="117"/>
      <c r="Z46" s="116"/>
      <c r="AA46" s="117"/>
      <c r="AB46" s="116"/>
      <c r="AC46" s="117"/>
    </row>
    <row r="47" spans="1:29" s="119" customFormat="1" ht="25.5" customHeight="1">
      <c r="A47" s="559" t="s">
        <v>137</v>
      </c>
      <c r="B47" s="561"/>
      <c r="C47" s="590" t="str">
        <f>C3</f>
        <v>トリム Aグループ</v>
      </c>
      <c r="D47" s="591"/>
      <c r="E47" s="591"/>
      <c r="F47" s="591"/>
      <c r="G47" s="591"/>
      <c r="H47" s="592"/>
      <c r="I47" s="120" t="str">
        <f>I3</f>
        <v>2</v>
      </c>
      <c r="J47" s="121" t="s">
        <v>138</v>
      </c>
      <c r="K47" s="121"/>
      <c r="L47" s="121">
        <f>AA37+1</f>
        <v>9</v>
      </c>
      <c r="M47" s="121" t="s">
        <v>139</v>
      </c>
      <c r="N47" s="122"/>
      <c r="P47" s="559" t="s">
        <v>137</v>
      </c>
      <c r="Q47" s="561"/>
      <c r="R47" s="590" t="str">
        <f>C3</f>
        <v>トリム Aグループ</v>
      </c>
      <c r="S47" s="591"/>
      <c r="T47" s="591"/>
      <c r="U47" s="591"/>
      <c r="V47" s="591"/>
      <c r="W47" s="592"/>
      <c r="X47" s="120" t="str">
        <f>I3</f>
        <v>2</v>
      </c>
      <c r="Y47" s="121" t="s">
        <v>138</v>
      </c>
      <c r="Z47" s="121"/>
      <c r="AA47" s="121">
        <f>L47+1</f>
        <v>10</v>
      </c>
      <c r="AB47" s="121" t="s">
        <v>139</v>
      </c>
      <c r="AC47" s="122"/>
    </row>
    <row r="48" spans="1:29" s="119" customFormat="1" ht="25.5" customHeight="1">
      <c r="A48" s="559" t="s">
        <v>18</v>
      </c>
      <c r="B48" s="561"/>
      <c r="C48" s="559" t="str">
        <f>AF4</f>
        <v>olu‘olu</v>
      </c>
      <c r="D48" s="560"/>
      <c r="E48" s="560"/>
      <c r="F48" s="560"/>
      <c r="G48" s="560"/>
      <c r="H48" s="561"/>
      <c r="I48" s="559" t="str">
        <f>AF7</f>
        <v>排球俱楽部　鰻</v>
      </c>
      <c r="J48" s="560"/>
      <c r="K48" s="560"/>
      <c r="L48" s="560"/>
      <c r="M48" s="560"/>
      <c r="N48" s="561"/>
      <c r="P48" s="559" t="s">
        <v>18</v>
      </c>
      <c r="Q48" s="561"/>
      <c r="R48" s="559" t="str">
        <f>AF5</f>
        <v>Unknown</v>
      </c>
      <c r="S48" s="560"/>
      <c r="T48" s="560"/>
      <c r="U48" s="560"/>
      <c r="V48" s="560"/>
      <c r="W48" s="561"/>
      <c r="X48" s="559" t="str">
        <f>AF6</f>
        <v>WEED</v>
      </c>
      <c r="Y48" s="560"/>
      <c r="Z48" s="560"/>
      <c r="AA48" s="560"/>
      <c r="AB48" s="560"/>
      <c r="AC48" s="561"/>
    </row>
    <row r="49" spans="1:29" s="119" customFormat="1" ht="25.5" customHeight="1">
      <c r="A49" s="567" t="s">
        <v>140</v>
      </c>
      <c r="B49" s="568"/>
      <c r="C49" s="577" t="s">
        <v>141</v>
      </c>
      <c r="D49" s="568"/>
      <c r="E49" s="588"/>
      <c r="F49" s="573"/>
      <c r="G49" s="573"/>
      <c r="H49" s="589" t="s">
        <v>41</v>
      </c>
      <c r="I49" s="589"/>
      <c r="J49" s="573"/>
      <c r="K49" s="573"/>
      <c r="L49" s="574"/>
      <c r="M49" s="577" t="s">
        <v>141</v>
      </c>
      <c r="N49" s="568"/>
      <c r="P49" s="567" t="s">
        <v>140</v>
      </c>
      <c r="Q49" s="568"/>
      <c r="R49" s="577" t="s">
        <v>141</v>
      </c>
      <c r="S49" s="568"/>
      <c r="T49" s="588"/>
      <c r="U49" s="573"/>
      <c r="V49" s="573"/>
      <c r="W49" s="589" t="s">
        <v>41</v>
      </c>
      <c r="X49" s="589"/>
      <c r="Y49" s="573"/>
      <c r="Z49" s="573"/>
      <c r="AA49" s="574"/>
      <c r="AB49" s="577" t="s">
        <v>141</v>
      </c>
      <c r="AC49" s="568"/>
    </row>
    <row r="50" spans="1:29" s="119" customFormat="1" ht="25.5" customHeight="1">
      <c r="A50" s="569"/>
      <c r="B50" s="570"/>
      <c r="C50" s="578"/>
      <c r="D50" s="570"/>
      <c r="E50" s="580"/>
      <c r="F50" s="581"/>
      <c r="G50" s="581"/>
      <c r="H50" s="582" t="s">
        <v>41</v>
      </c>
      <c r="I50" s="582"/>
      <c r="J50" s="581"/>
      <c r="K50" s="581"/>
      <c r="L50" s="583"/>
      <c r="M50" s="578"/>
      <c r="N50" s="570"/>
      <c r="P50" s="569"/>
      <c r="Q50" s="570"/>
      <c r="R50" s="578"/>
      <c r="S50" s="570"/>
      <c r="T50" s="580"/>
      <c r="U50" s="581"/>
      <c r="V50" s="581"/>
      <c r="W50" s="582" t="s">
        <v>41</v>
      </c>
      <c r="X50" s="582"/>
      <c r="Y50" s="581"/>
      <c r="Z50" s="581"/>
      <c r="AA50" s="583"/>
      <c r="AB50" s="578"/>
      <c r="AC50" s="570"/>
    </row>
    <row r="51" spans="1:29" s="119" customFormat="1" ht="25.5" customHeight="1">
      <c r="A51" s="571"/>
      <c r="B51" s="572"/>
      <c r="C51" s="579"/>
      <c r="D51" s="572"/>
      <c r="E51" s="563"/>
      <c r="F51" s="564"/>
      <c r="G51" s="564"/>
      <c r="H51" s="565" t="s">
        <v>41</v>
      </c>
      <c r="I51" s="565"/>
      <c r="J51" s="564"/>
      <c r="K51" s="564"/>
      <c r="L51" s="566"/>
      <c r="M51" s="579"/>
      <c r="N51" s="572"/>
      <c r="P51" s="571"/>
      <c r="Q51" s="572"/>
      <c r="R51" s="579"/>
      <c r="S51" s="572"/>
      <c r="T51" s="563"/>
      <c r="U51" s="564"/>
      <c r="V51" s="564"/>
      <c r="W51" s="565" t="s">
        <v>41</v>
      </c>
      <c r="X51" s="565"/>
      <c r="Y51" s="564"/>
      <c r="Z51" s="564"/>
      <c r="AA51" s="566"/>
      <c r="AB51" s="579"/>
      <c r="AC51" s="572"/>
    </row>
    <row r="52" spans="1:29" s="119" customFormat="1" ht="25.5" customHeight="1">
      <c r="A52" s="575" t="s">
        <v>142</v>
      </c>
      <c r="B52" s="576"/>
      <c r="C52" s="559"/>
      <c r="D52" s="560"/>
      <c r="E52" s="560"/>
      <c r="F52" s="560"/>
      <c r="G52" s="560"/>
      <c r="H52" s="561"/>
      <c r="I52" s="559"/>
      <c r="J52" s="560"/>
      <c r="K52" s="560"/>
      <c r="L52" s="560"/>
      <c r="M52" s="560"/>
      <c r="N52" s="561"/>
      <c r="P52" s="575" t="s">
        <v>142</v>
      </c>
      <c r="Q52" s="576"/>
      <c r="R52" s="559"/>
      <c r="S52" s="560"/>
      <c r="T52" s="560"/>
      <c r="U52" s="560"/>
      <c r="V52" s="560"/>
      <c r="W52" s="561"/>
      <c r="X52" s="559"/>
      <c r="Y52" s="560"/>
      <c r="Z52" s="560"/>
      <c r="AA52" s="560"/>
      <c r="AB52" s="560"/>
      <c r="AC52" s="561"/>
    </row>
    <row r="53" spans="1:29" s="119" customFormat="1" ht="25.5" customHeight="1">
      <c r="A53" s="584" t="s">
        <v>143</v>
      </c>
      <c r="B53" s="585"/>
      <c r="C53" s="559" t="str">
        <f>AF5</f>
        <v>Unknown</v>
      </c>
      <c r="D53" s="560"/>
      <c r="E53" s="560"/>
      <c r="F53" s="560"/>
      <c r="G53" s="560"/>
      <c r="H53" s="561"/>
      <c r="I53" s="562" t="s">
        <v>144</v>
      </c>
      <c r="J53" s="562"/>
      <c r="K53" s="120"/>
      <c r="L53" s="121"/>
      <c r="M53" s="121"/>
      <c r="N53" s="122"/>
      <c r="P53" s="584" t="s">
        <v>143</v>
      </c>
      <c r="Q53" s="585"/>
      <c r="R53" s="559" t="str">
        <f>AF4</f>
        <v>olu‘olu</v>
      </c>
      <c r="S53" s="560"/>
      <c r="T53" s="560"/>
      <c r="U53" s="560"/>
      <c r="V53" s="560"/>
      <c r="W53" s="561"/>
      <c r="X53" s="562" t="s">
        <v>144</v>
      </c>
      <c r="Y53" s="562"/>
      <c r="Z53" s="120"/>
      <c r="AA53" s="121"/>
      <c r="AB53" s="121"/>
      <c r="AC53" s="122"/>
    </row>
    <row r="54" spans="1:29" s="119" customFormat="1" ht="25.5" customHeight="1">
      <c r="A54" s="586"/>
      <c r="B54" s="587"/>
      <c r="C54" s="559" t="str">
        <f>AF8</f>
        <v>Kish☆etc.</v>
      </c>
      <c r="D54" s="560"/>
      <c r="E54" s="560"/>
      <c r="F54" s="560"/>
      <c r="G54" s="560"/>
      <c r="H54" s="561"/>
      <c r="I54" s="562" t="s">
        <v>145</v>
      </c>
      <c r="J54" s="562"/>
      <c r="K54" s="120"/>
      <c r="L54" s="121"/>
      <c r="M54" s="121"/>
      <c r="N54" s="122"/>
      <c r="P54" s="586"/>
      <c r="Q54" s="587"/>
      <c r="R54" s="559" t="str">
        <f>AF7</f>
        <v>排球俱楽部　鰻</v>
      </c>
      <c r="S54" s="560"/>
      <c r="T54" s="560"/>
      <c r="U54" s="560"/>
      <c r="V54" s="560"/>
      <c r="W54" s="561"/>
      <c r="X54" s="562" t="s">
        <v>145</v>
      </c>
      <c r="Y54" s="562"/>
      <c r="Z54" s="120"/>
      <c r="AA54" s="121"/>
      <c r="AB54" s="121"/>
      <c r="AC54" s="122"/>
    </row>
    <row r="55" spans="1:25" ht="18.75" customHeight="1">
      <c r="A55" s="123"/>
      <c r="B55" s="123"/>
      <c r="C55" s="124"/>
      <c r="D55" s="124"/>
      <c r="E55" s="124"/>
      <c r="F55" s="124"/>
      <c r="G55" s="124"/>
      <c r="H55" s="124"/>
      <c r="I55" s="325"/>
      <c r="J55" s="325"/>
      <c r="P55" s="123"/>
      <c r="Q55" s="123"/>
      <c r="R55" s="124"/>
      <c r="S55" s="124"/>
      <c r="T55" s="124"/>
      <c r="U55" s="124"/>
      <c r="V55" s="124"/>
      <c r="W55" s="124"/>
      <c r="X55" s="325"/>
      <c r="Y55" s="325"/>
    </row>
    <row r="56" spans="1:25" ht="18.75" customHeight="1">
      <c r="A56" s="123"/>
      <c r="B56" s="123"/>
      <c r="C56" s="124"/>
      <c r="D56" s="124"/>
      <c r="E56" s="124"/>
      <c r="F56" s="124"/>
      <c r="G56" s="124"/>
      <c r="H56" s="124"/>
      <c r="I56" s="325"/>
      <c r="J56" s="325"/>
      <c r="P56" s="123"/>
      <c r="Q56" s="123"/>
      <c r="R56" s="124"/>
      <c r="S56" s="124"/>
      <c r="T56" s="124"/>
      <c r="U56" s="124"/>
      <c r="V56" s="124"/>
      <c r="W56" s="124"/>
      <c r="X56" s="325"/>
      <c r="Y56" s="325"/>
    </row>
    <row r="57" spans="1:29" ht="15.75" customHeight="1">
      <c r="A57" s="593" t="s">
        <v>133</v>
      </c>
      <c r="B57" s="593"/>
      <c r="C57" s="593"/>
      <c r="D57" s="593"/>
      <c r="E57" s="593"/>
      <c r="F57" s="593"/>
      <c r="G57" s="593"/>
      <c r="H57" s="594"/>
      <c r="I57" s="559" t="s">
        <v>134</v>
      </c>
      <c r="J57" s="561"/>
      <c r="K57" s="559" t="s">
        <v>135</v>
      </c>
      <c r="L57" s="561"/>
      <c r="M57" s="559" t="s">
        <v>136</v>
      </c>
      <c r="N57" s="561"/>
      <c r="P57" s="593" t="s">
        <v>133</v>
      </c>
      <c r="Q57" s="593"/>
      <c r="R57" s="593"/>
      <c r="S57" s="593"/>
      <c r="T57" s="593"/>
      <c r="U57" s="593"/>
      <c r="V57" s="593"/>
      <c r="W57" s="594"/>
      <c r="X57" s="559" t="s">
        <v>134</v>
      </c>
      <c r="Y57" s="561"/>
      <c r="Z57" s="559" t="s">
        <v>135</v>
      </c>
      <c r="AA57" s="561"/>
      <c r="AB57" s="559" t="s">
        <v>136</v>
      </c>
      <c r="AC57" s="561"/>
    </row>
    <row r="58" spans="1:29" ht="33" customHeight="1">
      <c r="A58" s="595"/>
      <c r="B58" s="595"/>
      <c r="C58" s="595"/>
      <c r="D58" s="595"/>
      <c r="E58" s="595"/>
      <c r="F58" s="595"/>
      <c r="G58" s="595"/>
      <c r="H58" s="596"/>
      <c r="I58" s="116"/>
      <c r="J58" s="117"/>
      <c r="K58" s="116"/>
      <c r="L58" s="117"/>
      <c r="M58" s="116"/>
      <c r="N58" s="117"/>
      <c r="P58" s="595"/>
      <c r="Q58" s="595"/>
      <c r="R58" s="595"/>
      <c r="S58" s="595"/>
      <c r="T58" s="595"/>
      <c r="U58" s="595"/>
      <c r="V58" s="595"/>
      <c r="W58" s="596"/>
      <c r="X58" s="116"/>
      <c r="Y58" s="117"/>
      <c r="Z58" s="116"/>
      <c r="AA58" s="117"/>
      <c r="AB58" s="116"/>
      <c r="AC58" s="117"/>
    </row>
    <row r="59" spans="1:29" s="119" customFormat="1" ht="24.75" customHeight="1">
      <c r="A59" s="559" t="s">
        <v>137</v>
      </c>
      <c r="B59" s="561"/>
      <c r="C59" s="590" t="str">
        <f>C3</f>
        <v>トリム Aグループ</v>
      </c>
      <c r="D59" s="591"/>
      <c r="E59" s="591"/>
      <c r="F59" s="591"/>
      <c r="G59" s="591"/>
      <c r="H59" s="592"/>
      <c r="I59" s="120" t="str">
        <f>I3</f>
        <v>2</v>
      </c>
      <c r="J59" s="121" t="s">
        <v>138</v>
      </c>
      <c r="K59" s="121"/>
      <c r="L59" s="121">
        <f>AA47+1</f>
        <v>11</v>
      </c>
      <c r="M59" s="121" t="s">
        <v>139</v>
      </c>
      <c r="N59" s="122"/>
      <c r="P59" s="559" t="s">
        <v>137</v>
      </c>
      <c r="Q59" s="561"/>
      <c r="R59" s="590" t="str">
        <f>C3</f>
        <v>トリム Aグループ</v>
      </c>
      <c r="S59" s="591"/>
      <c r="T59" s="591"/>
      <c r="U59" s="591"/>
      <c r="V59" s="591"/>
      <c r="W59" s="592"/>
      <c r="X59" s="120" t="str">
        <f>I3</f>
        <v>2</v>
      </c>
      <c r="Y59" s="121" t="s">
        <v>138</v>
      </c>
      <c r="Z59" s="121"/>
      <c r="AA59" s="121">
        <f>L59+1</f>
        <v>12</v>
      </c>
      <c r="AB59" s="121" t="s">
        <v>139</v>
      </c>
      <c r="AC59" s="122"/>
    </row>
    <row r="60" spans="1:29" s="119" customFormat="1" ht="24.75" customHeight="1">
      <c r="A60" s="559" t="s">
        <v>18</v>
      </c>
      <c r="B60" s="561"/>
      <c r="C60" s="559" t="str">
        <f>AF3</f>
        <v>タッチダウン</v>
      </c>
      <c r="D60" s="560"/>
      <c r="E60" s="560"/>
      <c r="F60" s="560"/>
      <c r="G60" s="560"/>
      <c r="H60" s="561"/>
      <c r="I60" s="559" t="str">
        <f>AF4</f>
        <v>olu‘olu</v>
      </c>
      <c r="J60" s="560"/>
      <c r="K60" s="560"/>
      <c r="L60" s="560"/>
      <c r="M60" s="560"/>
      <c r="N60" s="561"/>
      <c r="P60" s="559" t="s">
        <v>18</v>
      </c>
      <c r="Q60" s="561"/>
      <c r="R60" s="559" t="str">
        <f>AF7</f>
        <v>排球俱楽部　鰻</v>
      </c>
      <c r="S60" s="560"/>
      <c r="T60" s="560"/>
      <c r="U60" s="560"/>
      <c r="V60" s="560"/>
      <c r="W60" s="561"/>
      <c r="X60" s="559" t="str">
        <f>AF8</f>
        <v>Kish☆etc.</v>
      </c>
      <c r="Y60" s="560"/>
      <c r="Z60" s="560"/>
      <c r="AA60" s="560"/>
      <c r="AB60" s="560"/>
      <c r="AC60" s="561"/>
    </row>
    <row r="61" spans="1:29" s="119" customFormat="1" ht="24.75" customHeight="1">
      <c r="A61" s="567" t="s">
        <v>140</v>
      </c>
      <c r="B61" s="568"/>
      <c r="C61" s="577" t="s">
        <v>141</v>
      </c>
      <c r="D61" s="568"/>
      <c r="E61" s="588"/>
      <c r="F61" s="573"/>
      <c r="G61" s="573"/>
      <c r="H61" s="589" t="s">
        <v>41</v>
      </c>
      <c r="I61" s="589"/>
      <c r="J61" s="573"/>
      <c r="K61" s="573"/>
      <c r="L61" s="574"/>
      <c r="M61" s="577" t="s">
        <v>141</v>
      </c>
      <c r="N61" s="568"/>
      <c r="P61" s="567" t="s">
        <v>140</v>
      </c>
      <c r="Q61" s="568"/>
      <c r="R61" s="577" t="s">
        <v>141</v>
      </c>
      <c r="S61" s="568"/>
      <c r="T61" s="588"/>
      <c r="U61" s="573"/>
      <c r="V61" s="573"/>
      <c r="W61" s="589" t="s">
        <v>41</v>
      </c>
      <c r="X61" s="589"/>
      <c r="Y61" s="573"/>
      <c r="Z61" s="573"/>
      <c r="AA61" s="574"/>
      <c r="AB61" s="577" t="s">
        <v>141</v>
      </c>
      <c r="AC61" s="568"/>
    </row>
    <row r="62" spans="1:29" s="119" customFormat="1" ht="24.75" customHeight="1">
      <c r="A62" s="569"/>
      <c r="B62" s="570"/>
      <c r="C62" s="578"/>
      <c r="D62" s="570"/>
      <c r="E62" s="580"/>
      <c r="F62" s="581"/>
      <c r="G62" s="581"/>
      <c r="H62" s="582" t="s">
        <v>41</v>
      </c>
      <c r="I62" s="582"/>
      <c r="J62" s="581"/>
      <c r="K62" s="581"/>
      <c r="L62" s="583"/>
      <c r="M62" s="578"/>
      <c r="N62" s="570"/>
      <c r="P62" s="569"/>
      <c r="Q62" s="570"/>
      <c r="R62" s="578"/>
      <c r="S62" s="570"/>
      <c r="T62" s="580"/>
      <c r="U62" s="581"/>
      <c r="V62" s="581"/>
      <c r="W62" s="582" t="s">
        <v>41</v>
      </c>
      <c r="X62" s="582"/>
      <c r="Y62" s="581"/>
      <c r="Z62" s="581"/>
      <c r="AA62" s="583"/>
      <c r="AB62" s="578"/>
      <c r="AC62" s="570"/>
    </row>
    <row r="63" spans="1:29" s="119" customFormat="1" ht="24.75" customHeight="1">
      <c r="A63" s="571"/>
      <c r="B63" s="572"/>
      <c r="C63" s="579"/>
      <c r="D63" s="572"/>
      <c r="E63" s="563"/>
      <c r="F63" s="564"/>
      <c r="G63" s="564"/>
      <c r="H63" s="565" t="s">
        <v>41</v>
      </c>
      <c r="I63" s="565"/>
      <c r="J63" s="564"/>
      <c r="K63" s="564"/>
      <c r="L63" s="566"/>
      <c r="M63" s="579"/>
      <c r="N63" s="572"/>
      <c r="P63" s="571"/>
      <c r="Q63" s="572"/>
      <c r="R63" s="579"/>
      <c r="S63" s="572"/>
      <c r="T63" s="563"/>
      <c r="U63" s="564"/>
      <c r="V63" s="564"/>
      <c r="W63" s="565" t="s">
        <v>41</v>
      </c>
      <c r="X63" s="565"/>
      <c r="Y63" s="564"/>
      <c r="Z63" s="564"/>
      <c r="AA63" s="566"/>
      <c r="AB63" s="579"/>
      <c r="AC63" s="572"/>
    </row>
    <row r="64" spans="1:29" s="119" customFormat="1" ht="24.75" customHeight="1">
      <c r="A64" s="575" t="s">
        <v>142</v>
      </c>
      <c r="B64" s="576"/>
      <c r="C64" s="559"/>
      <c r="D64" s="560"/>
      <c r="E64" s="560"/>
      <c r="F64" s="560"/>
      <c r="G64" s="560"/>
      <c r="H64" s="561"/>
      <c r="I64" s="559"/>
      <c r="J64" s="560"/>
      <c r="K64" s="560"/>
      <c r="L64" s="560"/>
      <c r="M64" s="560"/>
      <c r="N64" s="561"/>
      <c r="P64" s="575" t="s">
        <v>142</v>
      </c>
      <c r="Q64" s="576"/>
      <c r="R64" s="559"/>
      <c r="S64" s="560"/>
      <c r="T64" s="560"/>
      <c r="U64" s="560"/>
      <c r="V64" s="560"/>
      <c r="W64" s="561"/>
      <c r="X64" s="559"/>
      <c r="Y64" s="560"/>
      <c r="Z64" s="560"/>
      <c r="AA64" s="560"/>
      <c r="AB64" s="560"/>
      <c r="AC64" s="561"/>
    </row>
    <row r="65" spans="1:29" s="119" customFormat="1" ht="24.75" customHeight="1">
      <c r="A65" s="584" t="s">
        <v>143</v>
      </c>
      <c r="B65" s="585"/>
      <c r="C65" s="559" t="str">
        <f>AF5</f>
        <v>Unknown</v>
      </c>
      <c r="D65" s="560"/>
      <c r="E65" s="560"/>
      <c r="F65" s="560"/>
      <c r="G65" s="560"/>
      <c r="H65" s="561"/>
      <c r="I65" s="562" t="s">
        <v>144</v>
      </c>
      <c r="J65" s="562"/>
      <c r="K65" s="120"/>
      <c r="L65" s="121"/>
      <c r="M65" s="121"/>
      <c r="N65" s="122"/>
      <c r="P65" s="584" t="s">
        <v>143</v>
      </c>
      <c r="Q65" s="585"/>
      <c r="R65" s="559" t="str">
        <f>AF3</f>
        <v>タッチダウン</v>
      </c>
      <c r="S65" s="560"/>
      <c r="T65" s="560"/>
      <c r="U65" s="560"/>
      <c r="V65" s="560"/>
      <c r="W65" s="561"/>
      <c r="X65" s="562" t="s">
        <v>144</v>
      </c>
      <c r="Y65" s="562"/>
      <c r="Z65" s="120"/>
      <c r="AA65" s="121"/>
      <c r="AB65" s="121"/>
      <c r="AC65" s="122"/>
    </row>
    <row r="66" spans="1:29" s="119" customFormat="1" ht="24.75" customHeight="1">
      <c r="A66" s="586"/>
      <c r="B66" s="587"/>
      <c r="C66" s="559" t="str">
        <f>AF6</f>
        <v>WEED</v>
      </c>
      <c r="D66" s="560"/>
      <c r="E66" s="560"/>
      <c r="F66" s="560"/>
      <c r="G66" s="560"/>
      <c r="H66" s="561"/>
      <c r="I66" s="562" t="s">
        <v>145</v>
      </c>
      <c r="J66" s="562"/>
      <c r="K66" s="120"/>
      <c r="L66" s="121"/>
      <c r="M66" s="121"/>
      <c r="N66" s="122"/>
      <c r="P66" s="586"/>
      <c r="Q66" s="587"/>
      <c r="R66" s="559" t="str">
        <f>AF4</f>
        <v>olu‘olu</v>
      </c>
      <c r="S66" s="560"/>
      <c r="T66" s="560"/>
      <c r="U66" s="560"/>
      <c r="V66" s="560"/>
      <c r="W66" s="561"/>
      <c r="X66" s="562" t="s">
        <v>145</v>
      </c>
      <c r="Y66" s="562"/>
      <c r="Z66" s="120"/>
      <c r="AA66" s="121"/>
      <c r="AB66" s="121"/>
      <c r="AC66" s="122"/>
    </row>
  </sheetData>
  <sheetProtection/>
  <mergeCells count="348">
    <mergeCell ref="A65:B66"/>
    <mergeCell ref="C65:H65"/>
    <mergeCell ref="I65:J65"/>
    <mergeCell ref="P65:Q66"/>
    <mergeCell ref="R65:W65"/>
    <mergeCell ref="X65:Y65"/>
    <mergeCell ref="C66:H66"/>
    <mergeCell ref="I66:J66"/>
    <mergeCell ref="R66:W66"/>
    <mergeCell ref="H63:I63"/>
    <mergeCell ref="J63:L63"/>
    <mergeCell ref="T63:V63"/>
    <mergeCell ref="W63:X63"/>
    <mergeCell ref="Y63:AA63"/>
    <mergeCell ref="X66:Y66"/>
    <mergeCell ref="X64:AC64"/>
    <mergeCell ref="A64:B64"/>
    <mergeCell ref="C64:H64"/>
    <mergeCell ref="I64:N64"/>
    <mergeCell ref="P64:Q64"/>
    <mergeCell ref="R64:W64"/>
    <mergeCell ref="P61:Q63"/>
    <mergeCell ref="R61:S63"/>
    <mergeCell ref="T61:V61"/>
    <mergeCell ref="W61:X61"/>
    <mergeCell ref="M61:N63"/>
    <mergeCell ref="Y61:AA61"/>
    <mergeCell ref="AB61:AC63"/>
    <mergeCell ref="T62:V62"/>
    <mergeCell ref="W62:X62"/>
    <mergeCell ref="Y62:AA62"/>
    <mergeCell ref="A61:B63"/>
    <mergeCell ref="C61:D63"/>
    <mergeCell ref="E61:G61"/>
    <mergeCell ref="H61:I61"/>
    <mergeCell ref="J61:L61"/>
    <mergeCell ref="E62:G62"/>
    <mergeCell ref="H62:I62"/>
    <mergeCell ref="J62:L62"/>
    <mergeCell ref="E63:G63"/>
    <mergeCell ref="A60:B60"/>
    <mergeCell ref="C60:H60"/>
    <mergeCell ref="I60:N60"/>
    <mergeCell ref="P60:Q60"/>
    <mergeCell ref="R60:W60"/>
    <mergeCell ref="X60:AC60"/>
    <mergeCell ref="Z57:AA57"/>
    <mergeCell ref="AB57:AC57"/>
    <mergeCell ref="A59:B59"/>
    <mergeCell ref="C59:H59"/>
    <mergeCell ref="P59:Q59"/>
    <mergeCell ref="R59:W59"/>
    <mergeCell ref="X54:Y54"/>
    <mergeCell ref="A57:H58"/>
    <mergeCell ref="I57:J57"/>
    <mergeCell ref="K57:L57"/>
    <mergeCell ref="M57:N57"/>
    <mergeCell ref="P57:W58"/>
    <mergeCell ref="X57:Y57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A48:B48"/>
    <mergeCell ref="C48:H48"/>
    <mergeCell ref="I48:N48"/>
    <mergeCell ref="P48:Q48"/>
    <mergeCell ref="R48:W48"/>
    <mergeCell ref="X48:AC48"/>
    <mergeCell ref="Z45:AA45"/>
    <mergeCell ref="AB45:AC45"/>
    <mergeCell ref="A47:B47"/>
    <mergeCell ref="C47:H47"/>
    <mergeCell ref="P47:Q47"/>
    <mergeCell ref="R47:W47"/>
    <mergeCell ref="X44:Y44"/>
    <mergeCell ref="A45:H46"/>
    <mergeCell ref="I45:J45"/>
    <mergeCell ref="K45:L45"/>
    <mergeCell ref="M45:N45"/>
    <mergeCell ref="P45:W46"/>
    <mergeCell ref="X45:Y45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A38:B38"/>
    <mergeCell ref="C38:H38"/>
    <mergeCell ref="I38:N38"/>
    <mergeCell ref="P38:Q38"/>
    <mergeCell ref="R38:W38"/>
    <mergeCell ref="X38:AC38"/>
    <mergeCell ref="Z35:AA35"/>
    <mergeCell ref="AB35:AC35"/>
    <mergeCell ref="A37:B37"/>
    <mergeCell ref="C37:H37"/>
    <mergeCell ref="P37:Q37"/>
    <mergeCell ref="R37:W37"/>
    <mergeCell ref="X32:Y32"/>
    <mergeCell ref="A35:H36"/>
    <mergeCell ref="I35:J35"/>
    <mergeCell ref="K35:L35"/>
    <mergeCell ref="M35:N35"/>
    <mergeCell ref="P35:W36"/>
    <mergeCell ref="X35:Y35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A26:B26"/>
    <mergeCell ref="C26:H26"/>
    <mergeCell ref="I26:N26"/>
    <mergeCell ref="P26:Q26"/>
    <mergeCell ref="R26:W26"/>
    <mergeCell ref="X26:AC26"/>
    <mergeCell ref="Z23:AA23"/>
    <mergeCell ref="AB23:AC23"/>
    <mergeCell ref="A25:B25"/>
    <mergeCell ref="C25:H25"/>
    <mergeCell ref="P25:Q25"/>
    <mergeCell ref="R25:W25"/>
    <mergeCell ref="X22:Y22"/>
    <mergeCell ref="A23:H24"/>
    <mergeCell ref="I23:J23"/>
    <mergeCell ref="K23:L23"/>
    <mergeCell ref="M23:N23"/>
    <mergeCell ref="P23:W24"/>
    <mergeCell ref="X23:Y23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X10:Y10"/>
    <mergeCell ref="A8:B8"/>
    <mergeCell ref="C8:H8"/>
    <mergeCell ref="I8:N8"/>
    <mergeCell ref="P8:Q8"/>
    <mergeCell ref="R8:W8"/>
    <mergeCell ref="X8:AC8"/>
    <mergeCell ref="Y5:AA5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J6:L6"/>
    <mergeCell ref="E7:G7"/>
    <mergeCell ref="P5:Q7"/>
    <mergeCell ref="R5:S7"/>
    <mergeCell ref="T5:V5"/>
    <mergeCell ref="W5:X5"/>
    <mergeCell ref="R4:W4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K1:L1"/>
    <mergeCell ref="M1:N1"/>
    <mergeCell ref="A4:B4"/>
    <mergeCell ref="C4:H4"/>
    <mergeCell ref="I4:N4"/>
    <mergeCell ref="P4:Q4"/>
    <mergeCell ref="P1:W2"/>
    <mergeCell ref="X1:Y1"/>
    <mergeCell ref="Z1:AA1"/>
    <mergeCell ref="AB1:AC1"/>
    <mergeCell ref="A3:B3"/>
    <mergeCell ref="C3:H3"/>
    <mergeCell ref="P3:Q3"/>
    <mergeCell ref="R3:W3"/>
    <mergeCell ref="A1:H2"/>
    <mergeCell ref="I1:J1"/>
  </mergeCells>
  <printOptions/>
  <pageMargins left="0.25" right="0.25" top="0.75" bottom="0.75" header="0.3" footer="0.3"/>
  <pageSetup horizontalDpi="600" verticalDpi="600" orientation="landscape" paperSize="9" scale="97" r:id="rId1"/>
  <rowBreaks count="1" manualBreakCount="1">
    <brk id="22" max="2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1">
      <selection activeCell="I4" sqref="I4:N4"/>
    </sheetView>
  </sheetViews>
  <sheetFormatPr defaultColWidth="5" defaultRowHeight="14.25"/>
  <cols>
    <col min="1" max="31" width="5" style="125" customWidth="1"/>
    <col min="32" max="32" width="25.3984375" style="125" customWidth="1"/>
    <col min="33" max="16384" width="5" style="125" customWidth="1"/>
  </cols>
  <sheetData>
    <row r="1" spans="1:29" ht="15.75" customHeight="1">
      <c r="A1" s="593" t="s">
        <v>133</v>
      </c>
      <c r="B1" s="593"/>
      <c r="C1" s="593"/>
      <c r="D1" s="593"/>
      <c r="E1" s="593"/>
      <c r="F1" s="593"/>
      <c r="G1" s="593"/>
      <c r="H1" s="594"/>
      <c r="I1" s="559" t="s">
        <v>134</v>
      </c>
      <c r="J1" s="561"/>
      <c r="K1" s="559" t="s">
        <v>135</v>
      </c>
      <c r="L1" s="561"/>
      <c r="M1" s="559" t="s">
        <v>136</v>
      </c>
      <c r="N1" s="561"/>
      <c r="P1" s="593" t="s">
        <v>133</v>
      </c>
      <c r="Q1" s="593"/>
      <c r="R1" s="593"/>
      <c r="S1" s="593"/>
      <c r="T1" s="593"/>
      <c r="U1" s="593"/>
      <c r="V1" s="593"/>
      <c r="W1" s="594"/>
      <c r="X1" s="559" t="s">
        <v>134</v>
      </c>
      <c r="Y1" s="561"/>
      <c r="Z1" s="559" t="s">
        <v>135</v>
      </c>
      <c r="AA1" s="561"/>
      <c r="AB1" s="559" t="s">
        <v>136</v>
      </c>
      <c r="AC1" s="561"/>
    </row>
    <row r="2" spans="1:29" ht="33" customHeight="1">
      <c r="A2" s="595"/>
      <c r="B2" s="595"/>
      <c r="C2" s="595"/>
      <c r="D2" s="595"/>
      <c r="E2" s="595"/>
      <c r="F2" s="595"/>
      <c r="G2" s="595"/>
      <c r="H2" s="596"/>
      <c r="I2" s="116"/>
      <c r="J2" s="117"/>
      <c r="K2" s="116"/>
      <c r="L2" s="117"/>
      <c r="M2" s="116"/>
      <c r="N2" s="117"/>
      <c r="P2" s="595"/>
      <c r="Q2" s="595"/>
      <c r="R2" s="595"/>
      <c r="S2" s="595"/>
      <c r="T2" s="595"/>
      <c r="U2" s="595"/>
      <c r="V2" s="595"/>
      <c r="W2" s="596"/>
      <c r="X2" s="116"/>
      <c r="Y2" s="117"/>
      <c r="Z2" s="116"/>
      <c r="AA2" s="117"/>
      <c r="AB2" s="116"/>
      <c r="AC2" s="117"/>
    </row>
    <row r="3" spans="1:32" s="119" customFormat="1" ht="25.5" customHeight="1">
      <c r="A3" s="559" t="s">
        <v>137</v>
      </c>
      <c r="B3" s="561"/>
      <c r="C3" s="590" t="s">
        <v>271</v>
      </c>
      <c r="D3" s="591"/>
      <c r="E3" s="591"/>
      <c r="F3" s="591"/>
      <c r="G3" s="591"/>
      <c r="H3" s="592"/>
      <c r="I3" s="258" t="s">
        <v>454</v>
      </c>
      <c r="J3" s="121" t="s">
        <v>138</v>
      </c>
      <c r="K3" s="121"/>
      <c r="L3" s="121">
        <v>1</v>
      </c>
      <c r="M3" s="121" t="s">
        <v>139</v>
      </c>
      <c r="N3" s="122"/>
      <c r="P3" s="559" t="s">
        <v>137</v>
      </c>
      <c r="Q3" s="561"/>
      <c r="R3" s="590" t="str">
        <f>C3</f>
        <v>トリム Aグループ</v>
      </c>
      <c r="S3" s="591"/>
      <c r="T3" s="591"/>
      <c r="U3" s="591"/>
      <c r="V3" s="591"/>
      <c r="W3" s="592"/>
      <c r="X3" s="120" t="str">
        <f>I3</f>
        <v>4</v>
      </c>
      <c r="Y3" s="121" t="s">
        <v>138</v>
      </c>
      <c r="Z3" s="121"/>
      <c r="AA3" s="121">
        <v>2</v>
      </c>
      <c r="AB3" s="121" t="s">
        <v>139</v>
      </c>
      <c r="AC3" s="122"/>
      <c r="AF3" s="224" t="str">
        <f>4コート６!BE4</f>
        <v>MikaN A</v>
      </c>
    </row>
    <row r="4" spans="1:32" s="119" customFormat="1" ht="25.5" customHeight="1">
      <c r="A4" s="559" t="s">
        <v>18</v>
      </c>
      <c r="B4" s="561"/>
      <c r="C4" s="559" t="str">
        <f>AF3</f>
        <v>MikaN A</v>
      </c>
      <c r="D4" s="560"/>
      <c r="E4" s="560"/>
      <c r="F4" s="560"/>
      <c r="G4" s="560"/>
      <c r="H4" s="561"/>
      <c r="I4" s="559" t="str">
        <f>AF5</f>
        <v>Wing</v>
      </c>
      <c r="J4" s="560"/>
      <c r="K4" s="560"/>
      <c r="L4" s="560"/>
      <c r="M4" s="560"/>
      <c r="N4" s="561"/>
      <c r="P4" s="559" t="s">
        <v>18</v>
      </c>
      <c r="Q4" s="561"/>
      <c r="R4" s="559" t="str">
        <f>AF4</f>
        <v>Lega（レーガ）</v>
      </c>
      <c r="S4" s="560"/>
      <c r="T4" s="560"/>
      <c r="U4" s="560"/>
      <c r="V4" s="560"/>
      <c r="W4" s="561"/>
      <c r="X4" s="559" t="str">
        <f>AF6</f>
        <v>ALTAIR（アルタイル）</v>
      </c>
      <c r="Y4" s="560"/>
      <c r="Z4" s="560"/>
      <c r="AA4" s="560"/>
      <c r="AB4" s="560"/>
      <c r="AC4" s="561"/>
      <c r="AF4" s="224" t="str">
        <f>4コート６!BE5</f>
        <v>Lega（レーガ）</v>
      </c>
    </row>
    <row r="5" spans="1:32" s="119" customFormat="1" ht="25.5" customHeight="1">
      <c r="A5" s="567" t="s">
        <v>140</v>
      </c>
      <c r="B5" s="568"/>
      <c r="C5" s="577" t="s">
        <v>141</v>
      </c>
      <c r="D5" s="568"/>
      <c r="E5" s="588"/>
      <c r="F5" s="573"/>
      <c r="G5" s="573"/>
      <c r="H5" s="589" t="s">
        <v>41</v>
      </c>
      <c r="I5" s="589"/>
      <c r="J5" s="573"/>
      <c r="K5" s="573"/>
      <c r="L5" s="574"/>
      <c r="M5" s="577" t="s">
        <v>141</v>
      </c>
      <c r="N5" s="568"/>
      <c r="P5" s="567" t="s">
        <v>140</v>
      </c>
      <c r="Q5" s="568"/>
      <c r="R5" s="577" t="s">
        <v>141</v>
      </c>
      <c r="S5" s="568"/>
      <c r="T5" s="588"/>
      <c r="U5" s="573"/>
      <c r="V5" s="573"/>
      <c r="W5" s="589" t="s">
        <v>41</v>
      </c>
      <c r="X5" s="589"/>
      <c r="Y5" s="573"/>
      <c r="Z5" s="573"/>
      <c r="AA5" s="574"/>
      <c r="AB5" s="577" t="s">
        <v>141</v>
      </c>
      <c r="AC5" s="568"/>
      <c r="AF5" s="224" t="str">
        <f>4コート６!BE6</f>
        <v>Wing</v>
      </c>
    </row>
    <row r="6" spans="1:32" s="119" customFormat="1" ht="25.5" customHeight="1">
      <c r="A6" s="569"/>
      <c r="B6" s="570"/>
      <c r="C6" s="578"/>
      <c r="D6" s="570"/>
      <c r="E6" s="580"/>
      <c r="F6" s="581"/>
      <c r="G6" s="581"/>
      <c r="H6" s="582" t="s">
        <v>41</v>
      </c>
      <c r="I6" s="582"/>
      <c r="J6" s="581"/>
      <c r="K6" s="581"/>
      <c r="L6" s="583"/>
      <c r="M6" s="578"/>
      <c r="N6" s="570"/>
      <c r="P6" s="569"/>
      <c r="Q6" s="570"/>
      <c r="R6" s="578"/>
      <c r="S6" s="570"/>
      <c r="T6" s="580"/>
      <c r="U6" s="581"/>
      <c r="V6" s="581"/>
      <c r="W6" s="582" t="s">
        <v>41</v>
      </c>
      <c r="X6" s="582"/>
      <c r="Y6" s="581"/>
      <c r="Z6" s="581"/>
      <c r="AA6" s="583"/>
      <c r="AB6" s="578"/>
      <c r="AC6" s="570"/>
      <c r="AF6" s="224" t="str">
        <f>4コート６!BE7</f>
        <v>ALTAIR（アルタイル）</v>
      </c>
    </row>
    <row r="7" spans="1:32" s="119" customFormat="1" ht="25.5" customHeight="1">
      <c r="A7" s="571"/>
      <c r="B7" s="572"/>
      <c r="C7" s="579"/>
      <c r="D7" s="572"/>
      <c r="E7" s="563"/>
      <c r="F7" s="564"/>
      <c r="G7" s="564"/>
      <c r="H7" s="565" t="s">
        <v>41</v>
      </c>
      <c r="I7" s="565"/>
      <c r="J7" s="564"/>
      <c r="K7" s="564"/>
      <c r="L7" s="566"/>
      <c r="M7" s="579"/>
      <c r="N7" s="572"/>
      <c r="P7" s="571"/>
      <c r="Q7" s="572"/>
      <c r="R7" s="579"/>
      <c r="S7" s="572"/>
      <c r="T7" s="563"/>
      <c r="U7" s="564"/>
      <c r="V7" s="564"/>
      <c r="W7" s="565" t="s">
        <v>41</v>
      </c>
      <c r="X7" s="565"/>
      <c r="Y7" s="564"/>
      <c r="Z7" s="564"/>
      <c r="AA7" s="566"/>
      <c r="AB7" s="579"/>
      <c r="AC7" s="572"/>
      <c r="AF7" s="224" t="str">
        <f>4コート６!BE8</f>
        <v>フラッシュ</v>
      </c>
    </row>
    <row r="8" spans="1:32" s="119" customFormat="1" ht="25.5" customHeight="1">
      <c r="A8" s="575" t="s">
        <v>142</v>
      </c>
      <c r="B8" s="576"/>
      <c r="C8" s="559"/>
      <c r="D8" s="560"/>
      <c r="E8" s="560"/>
      <c r="F8" s="560"/>
      <c r="G8" s="560"/>
      <c r="H8" s="561"/>
      <c r="I8" s="559"/>
      <c r="J8" s="560"/>
      <c r="K8" s="560"/>
      <c r="L8" s="560"/>
      <c r="M8" s="560"/>
      <c r="N8" s="561"/>
      <c r="P8" s="575" t="s">
        <v>142</v>
      </c>
      <c r="Q8" s="576"/>
      <c r="R8" s="559"/>
      <c r="S8" s="560"/>
      <c r="T8" s="560"/>
      <c r="U8" s="560"/>
      <c r="V8" s="560"/>
      <c r="W8" s="561"/>
      <c r="X8" s="559"/>
      <c r="Y8" s="560"/>
      <c r="Z8" s="560"/>
      <c r="AA8" s="560"/>
      <c r="AB8" s="560"/>
      <c r="AC8" s="561"/>
      <c r="AF8" s="224" t="str">
        <f>4コート６!BE9</f>
        <v>Fortuna+(フォルトゥーナプラス）</v>
      </c>
    </row>
    <row r="9" spans="1:29" s="119" customFormat="1" ht="25.5" customHeight="1">
      <c r="A9" s="584" t="s">
        <v>143</v>
      </c>
      <c r="B9" s="585"/>
      <c r="C9" s="559" t="str">
        <f>AF7</f>
        <v>フラッシュ</v>
      </c>
      <c r="D9" s="560"/>
      <c r="E9" s="560"/>
      <c r="F9" s="560"/>
      <c r="G9" s="560"/>
      <c r="H9" s="561"/>
      <c r="I9" s="562" t="s">
        <v>144</v>
      </c>
      <c r="J9" s="562"/>
      <c r="K9" s="120"/>
      <c r="L9" s="121"/>
      <c r="M9" s="121"/>
      <c r="N9" s="122"/>
      <c r="P9" s="584" t="s">
        <v>143</v>
      </c>
      <c r="Q9" s="585"/>
      <c r="R9" s="559" t="str">
        <f>AF3</f>
        <v>MikaN A</v>
      </c>
      <c r="S9" s="560"/>
      <c r="T9" s="560"/>
      <c r="U9" s="560"/>
      <c r="V9" s="560"/>
      <c r="W9" s="561"/>
      <c r="X9" s="562" t="s">
        <v>144</v>
      </c>
      <c r="Y9" s="562"/>
      <c r="Z9" s="120"/>
      <c r="AA9" s="121"/>
      <c r="AB9" s="121"/>
      <c r="AC9" s="122"/>
    </row>
    <row r="10" spans="1:29" s="119" customFormat="1" ht="25.5" customHeight="1">
      <c r="A10" s="586"/>
      <c r="B10" s="587"/>
      <c r="C10" s="559" t="str">
        <f>AF8</f>
        <v>Fortuna+(フォルトゥーナプラス）</v>
      </c>
      <c r="D10" s="560"/>
      <c r="E10" s="560"/>
      <c r="F10" s="560"/>
      <c r="G10" s="560"/>
      <c r="H10" s="561"/>
      <c r="I10" s="562" t="s">
        <v>145</v>
      </c>
      <c r="J10" s="562"/>
      <c r="K10" s="120"/>
      <c r="L10" s="121"/>
      <c r="M10" s="121"/>
      <c r="N10" s="122"/>
      <c r="P10" s="586"/>
      <c r="Q10" s="587"/>
      <c r="R10" s="559" t="str">
        <f>AF5</f>
        <v>Wing</v>
      </c>
      <c r="S10" s="560"/>
      <c r="T10" s="560"/>
      <c r="U10" s="560"/>
      <c r="V10" s="560"/>
      <c r="W10" s="561"/>
      <c r="X10" s="562" t="s">
        <v>145</v>
      </c>
      <c r="Y10" s="562"/>
      <c r="Z10" s="120"/>
      <c r="AA10" s="121"/>
      <c r="AB10" s="121"/>
      <c r="AC10" s="122"/>
    </row>
    <row r="11" spans="1:25" ht="18.75" customHeight="1">
      <c r="A11" s="123"/>
      <c r="B11" s="123"/>
      <c r="C11" s="124"/>
      <c r="D11" s="124"/>
      <c r="E11" s="124"/>
      <c r="F11" s="124"/>
      <c r="G11" s="124"/>
      <c r="H11" s="124"/>
      <c r="I11" s="325"/>
      <c r="J11" s="325"/>
      <c r="P11" s="123"/>
      <c r="Q11" s="123"/>
      <c r="R11" s="124"/>
      <c r="S11" s="124"/>
      <c r="T11" s="124"/>
      <c r="U11" s="124"/>
      <c r="V11" s="124"/>
      <c r="W11" s="124"/>
      <c r="X11" s="325"/>
      <c r="Y11" s="325"/>
    </row>
    <row r="12" spans="1:25" ht="18.75" customHeight="1">
      <c r="A12" s="123"/>
      <c r="B12" s="123"/>
      <c r="C12" s="124"/>
      <c r="D12" s="124"/>
      <c r="E12" s="124"/>
      <c r="F12" s="124"/>
      <c r="G12" s="124"/>
      <c r="H12" s="124"/>
      <c r="I12" s="325"/>
      <c r="J12" s="325"/>
      <c r="P12" s="123"/>
      <c r="Q12" s="123"/>
      <c r="R12" s="124"/>
      <c r="S12" s="124"/>
      <c r="T12" s="124"/>
      <c r="U12" s="124"/>
      <c r="V12" s="124"/>
      <c r="W12" s="124"/>
      <c r="X12" s="325"/>
      <c r="Y12" s="325"/>
    </row>
    <row r="13" spans="1:29" ht="15.75" customHeight="1">
      <c r="A13" s="593" t="s">
        <v>133</v>
      </c>
      <c r="B13" s="593"/>
      <c r="C13" s="593"/>
      <c r="D13" s="593"/>
      <c r="E13" s="593"/>
      <c r="F13" s="593"/>
      <c r="G13" s="593"/>
      <c r="H13" s="594"/>
      <c r="I13" s="559" t="s">
        <v>134</v>
      </c>
      <c r="J13" s="561"/>
      <c r="K13" s="559" t="s">
        <v>135</v>
      </c>
      <c r="L13" s="561"/>
      <c r="M13" s="559" t="s">
        <v>136</v>
      </c>
      <c r="N13" s="561"/>
      <c r="P13" s="593" t="s">
        <v>133</v>
      </c>
      <c r="Q13" s="593"/>
      <c r="R13" s="593"/>
      <c r="S13" s="593"/>
      <c r="T13" s="593"/>
      <c r="U13" s="593"/>
      <c r="V13" s="593"/>
      <c r="W13" s="594"/>
      <c r="X13" s="559" t="s">
        <v>134</v>
      </c>
      <c r="Y13" s="561"/>
      <c r="Z13" s="559" t="s">
        <v>135</v>
      </c>
      <c r="AA13" s="561"/>
      <c r="AB13" s="559" t="s">
        <v>136</v>
      </c>
      <c r="AC13" s="561"/>
    </row>
    <row r="14" spans="1:29" ht="33" customHeight="1">
      <c r="A14" s="595"/>
      <c r="B14" s="595"/>
      <c r="C14" s="595"/>
      <c r="D14" s="595"/>
      <c r="E14" s="595"/>
      <c r="F14" s="595"/>
      <c r="G14" s="595"/>
      <c r="H14" s="596"/>
      <c r="I14" s="116"/>
      <c r="J14" s="117"/>
      <c r="K14" s="116"/>
      <c r="L14" s="117"/>
      <c r="M14" s="116"/>
      <c r="N14" s="117"/>
      <c r="P14" s="595"/>
      <c r="Q14" s="595"/>
      <c r="R14" s="595"/>
      <c r="S14" s="595"/>
      <c r="T14" s="595"/>
      <c r="U14" s="595"/>
      <c r="V14" s="595"/>
      <c r="W14" s="596"/>
      <c r="X14" s="116"/>
      <c r="Y14" s="117"/>
      <c r="Z14" s="116"/>
      <c r="AA14" s="117"/>
      <c r="AB14" s="116"/>
      <c r="AC14" s="117"/>
    </row>
    <row r="15" spans="1:29" s="119" customFormat="1" ht="24.75" customHeight="1">
      <c r="A15" s="559" t="s">
        <v>137</v>
      </c>
      <c r="B15" s="561"/>
      <c r="C15" s="590" t="str">
        <f>C3</f>
        <v>トリム Aグループ</v>
      </c>
      <c r="D15" s="591"/>
      <c r="E15" s="591"/>
      <c r="F15" s="591"/>
      <c r="G15" s="591"/>
      <c r="H15" s="592"/>
      <c r="I15" s="120" t="str">
        <f>I3</f>
        <v>4</v>
      </c>
      <c r="J15" s="121" t="s">
        <v>138</v>
      </c>
      <c r="K15" s="121"/>
      <c r="L15" s="121">
        <f>AA3+1</f>
        <v>3</v>
      </c>
      <c r="M15" s="121" t="s">
        <v>139</v>
      </c>
      <c r="N15" s="122"/>
      <c r="P15" s="559" t="s">
        <v>137</v>
      </c>
      <c r="Q15" s="561"/>
      <c r="R15" s="590" t="str">
        <f>C3</f>
        <v>トリム Aグループ</v>
      </c>
      <c r="S15" s="591"/>
      <c r="T15" s="591"/>
      <c r="U15" s="591"/>
      <c r="V15" s="591"/>
      <c r="W15" s="592"/>
      <c r="X15" s="120" t="str">
        <f>I3</f>
        <v>4</v>
      </c>
      <c r="Y15" s="121" t="s">
        <v>138</v>
      </c>
      <c r="Z15" s="121"/>
      <c r="AA15" s="121">
        <f>L15+1</f>
        <v>4</v>
      </c>
      <c r="AB15" s="121" t="s">
        <v>139</v>
      </c>
      <c r="AC15" s="122"/>
    </row>
    <row r="16" spans="1:29" s="119" customFormat="1" ht="24.75" customHeight="1">
      <c r="A16" s="559" t="s">
        <v>18</v>
      </c>
      <c r="B16" s="561"/>
      <c r="C16" s="559" t="str">
        <f>AF5</f>
        <v>Wing</v>
      </c>
      <c r="D16" s="560"/>
      <c r="E16" s="560"/>
      <c r="F16" s="560"/>
      <c r="G16" s="560"/>
      <c r="H16" s="561"/>
      <c r="I16" s="559" t="str">
        <f>AF7</f>
        <v>フラッシュ</v>
      </c>
      <c r="J16" s="560"/>
      <c r="K16" s="560"/>
      <c r="L16" s="560"/>
      <c r="M16" s="560"/>
      <c r="N16" s="561"/>
      <c r="P16" s="559" t="s">
        <v>18</v>
      </c>
      <c r="Q16" s="561"/>
      <c r="R16" s="559" t="str">
        <f>AF6</f>
        <v>ALTAIR（アルタイル）</v>
      </c>
      <c r="S16" s="560"/>
      <c r="T16" s="560"/>
      <c r="U16" s="560"/>
      <c r="V16" s="560"/>
      <c r="W16" s="561"/>
      <c r="X16" s="559" t="str">
        <f>AF8</f>
        <v>Fortuna+(フォルトゥーナプラス）</v>
      </c>
      <c r="Y16" s="560"/>
      <c r="Z16" s="560"/>
      <c r="AA16" s="560"/>
      <c r="AB16" s="560"/>
      <c r="AC16" s="561"/>
    </row>
    <row r="17" spans="1:29" s="119" customFormat="1" ht="24.75" customHeight="1">
      <c r="A17" s="567" t="s">
        <v>140</v>
      </c>
      <c r="B17" s="568"/>
      <c r="C17" s="577" t="s">
        <v>141</v>
      </c>
      <c r="D17" s="568"/>
      <c r="E17" s="588"/>
      <c r="F17" s="573"/>
      <c r="G17" s="573"/>
      <c r="H17" s="589" t="s">
        <v>41</v>
      </c>
      <c r="I17" s="589"/>
      <c r="J17" s="573"/>
      <c r="K17" s="573"/>
      <c r="L17" s="574"/>
      <c r="M17" s="577" t="s">
        <v>141</v>
      </c>
      <c r="N17" s="568"/>
      <c r="P17" s="567" t="s">
        <v>140</v>
      </c>
      <c r="Q17" s="568"/>
      <c r="R17" s="577" t="s">
        <v>141</v>
      </c>
      <c r="S17" s="568"/>
      <c r="T17" s="588"/>
      <c r="U17" s="573"/>
      <c r="V17" s="573"/>
      <c r="W17" s="589" t="s">
        <v>41</v>
      </c>
      <c r="X17" s="589"/>
      <c r="Y17" s="573"/>
      <c r="Z17" s="573"/>
      <c r="AA17" s="574"/>
      <c r="AB17" s="577" t="s">
        <v>141</v>
      </c>
      <c r="AC17" s="568"/>
    </row>
    <row r="18" spans="1:29" s="119" customFormat="1" ht="24.75" customHeight="1">
      <c r="A18" s="569"/>
      <c r="B18" s="570"/>
      <c r="C18" s="578"/>
      <c r="D18" s="570"/>
      <c r="E18" s="580"/>
      <c r="F18" s="581"/>
      <c r="G18" s="581"/>
      <c r="H18" s="582" t="s">
        <v>41</v>
      </c>
      <c r="I18" s="582"/>
      <c r="J18" s="581"/>
      <c r="K18" s="581"/>
      <c r="L18" s="583"/>
      <c r="M18" s="578"/>
      <c r="N18" s="570"/>
      <c r="P18" s="569"/>
      <c r="Q18" s="570"/>
      <c r="R18" s="578"/>
      <c r="S18" s="570"/>
      <c r="T18" s="580"/>
      <c r="U18" s="581"/>
      <c r="V18" s="581"/>
      <c r="W18" s="582" t="s">
        <v>41</v>
      </c>
      <c r="X18" s="582"/>
      <c r="Y18" s="581"/>
      <c r="Z18" s="581"/>
      <c r="AA18" s="583"/>
      <c r="AB18" s="578"/>
      <c r="AC18" s="570"/>
    </row>
    <row r="19" spans="1:29" s="119" customFormat="1" ht="24.75" customHeight="1">
      <c r="A19" s="571"/>
      <c r="B19" s="572"/>
      <c r="C19" s="579"/>
      <c r="D19" s="572"/>
      <c r="E19" s="563"/>
      <c r="F19" s="564"/>
      <c r="G19" s="564"/>
      <c r="H19" s="565" t="s">
        <v>41</v>
      </c>
      <c r="I19" s="565"/>
      <c r="J19" s="564"/>
      <c r="K19" s="564"/>
      <c r="L19" s="566"/>
      <c r="M19" s="579"/>
      <c r="N19" s="572"/>
      <c r="P19" s="571"/>
      <c r="Q19" s="572"/>
      <c r="R19" s="579"/>
      <c r="S19" s="572"/>
      <c r="T19" s="563"/>
      <c r="U19" s="564"/>
      <c r="V19" s="564"/>
      <c r="W19" s="565" t="s">
        <v>41</v>
      </c>
      <c r="X19" s="565"/>
      <c r="Y19" s="564"/>
      <c r="Z19" s="564"/>
      <c r="AA19" s="566"/>
      <c r="AB19" s="579"/>
      <c r="AC19" s="572"/>
    </row>
    <row r="20" spans="1:29" s="119" customFormat="1" ht="24.75" customHeight="1">
      <c r="A20" s="575" t="s">
        <v>142</v>
      </c>
      <c r="B20" s="576"/>
      <c r="C20" s="559"/>
      <c r="D20" s="560"/>
      <c r="E20" s="560"/>
      <c r="F20" s="560"/>
      <c r="G20" s="560"/>
      <c r="H20" s="561"/>
      <c r="I20" s="559"/>
      <c r="J20" s="560"/>
      <c r="K20" s="560"/>
      <c r="L20" s="560"/>
      <c r="M20" s="560"/>
      <c r="N20" s="561"/>
      <c r="P20" s="575" t="s">
        <v>142</v>
      </c>
      <c r="Q20" s="576"/>
      <c r="R20" s="559"/>
      <c r="S20" s="560"/>
      <c r="T20" s="560"/>
      <c r="U20" s="560"/>
      <c r="V20" s="560"/>
      <c r="W20" s="561"/>
      <c r="X20" s="559"/>
      <c r="Y20" s="560"/>
      <c r="Z20" s="560"/>
      <c r="AA20" s="560"/>
      <c r="AB20" s="560"/>
      <c r="AC20" s="561"/>
    </row>
    <row r="21" spans="1:29" s="119" customFormat="1" ht="24.75" customHeight="1">
      <c r="A21" s="584" t="s">
        <v>143</v>
      </c>
      <c r="B21" s="585"/>
      <c r="C21" s="559" t="str">
        <f>AF4</f>
        <v>Lega（レーガ）</v>
      </c>
      <c r="D21" s="560"/>
      <c r="E21" s="560"/>
      <c r="F21" s="560"/>
      <c r="G21" s="560"/>
      <c r="H21" s="561"/>
      <c r="I21" s="562" t="s">
        <v>144</v>
      </c>
      <c r="J21" s="562"/>
      <c r="K21" s="120"/>
      <c r="L21" s="121"/>
      <c r="M21" s="121"/>
      <c r="N21" s="122"/>
      <c r="P21" s="584" t="s">
        <v>143</v>
      </c>
      <c r="Q21" s="585"/>
      <c r="R21" s="559" t="str">
        <f>AF5</f>
        <v>Wing</v>
      </c>
      <c r="S21" s="560"/>
      <c r="T21" s="560"/>
      <c r="U21" s="560"/>
      <c r="V21" s="560"/>
      <c r="W21" s="561"/>
      <c r="X21" s="562" t="s">
        <v>144</v>
      </c>
      <c r="Y21" s="562"/>
      <c r="Z21" s="120"/>
      <c r="AA21" s="121"/>
      <c r="AB21" s="121"/>
      <c r="AC21" s="122"/>
    </row>
    <row r="22" spans="1:29" s="119" customFormat="1" ht="24.75" customHeight="1">
      <c r="A22" s="586"/>
      <c r="B22" s="587"/>
      <c r="C22" s="559" t="str">
        <f>AF6</f>
        <v>ALTAIR（アルタイル）</v>
      </c>
      <c r="D22" s="560"/>
      <c r="E22" s="560"/>
      <c r="F22" s="560"/>
      <c r="G22" s="560"/>
      <c r="H22" s="561"/>
      <c r="I22" s="562" t="s">
        <v>145</v>
      </c>
      <c r="J22" s="562"/>
      <c r="K22" s="120"/>
      <c r="L22" s="121"/>
      <c r="M22" s="121"/>
      <c r="N22" s="122"/>
      <c r="P22" s="586"/>
      <c r="Q22" s="587"/>
      <c r="R22" s="559" t="str">
        <f>AF7</f>
        <v>フラッシュ</v>
      </c>
      <c r="S22" s="560"/>
      <c r="T22" s="560"/>
      <c r="U22" s="560"/>
      <c r="V22" s="560"/>
      <c r="W22" s="561"/>
      <c r="X22" s="562" t="s">
        <v>145</v>
      </c>
      <c r="Y22" s="562"/>
      <c r="Z22" s="120"/>
      <c r="AA22" s="121"/>
      <c r="AB22" s="121"/>
      <c r="AC22" s="122"/>
    </row>
    <row r="23" spans="1:29" ht="15.75" customHeight="1">
      <c r="A23" s="593" t="s">
        <v>133</v>
      </c>
      <c r="B23" s="593"/>
      <c r="C23" s="593"/>
      <c r="D23" s="593"/>
      <c r="E23" s="593"/>
      <c r="F23" s="593"/>
      <c r="G23" s="593"/>
      <c r="H23" s="594"/>
      <c r="I23" s="559" t="s">
        <v>134</v>
      </c>
      <c r="J23" s="561"/>
      <c r="K23" s="559" t="s">
        <v>135</v>
      </c>
      <c r="L23" s="561"/>
      <c r="M23" s="559" t="s">
        <v>136</v>
      </c>
      <c r="N23" s="561"/>
      <c r="P23" s="593" t="s">
        <v>133</v>
      </c>
      <c r="Q23" s="593"/>
      <c r="R23" s="593"/>
      <c r="S23" s="593"/>
      <c r="T23" s="593"/>
      <c r="U23" s="593"/>
      <c r="V23" s="593"/>
      <c r="W23" s="594"/>
      <c r="X23" s="559" t="s">
        <v>134</v>
      </c>
      <c r="Y23" s="561"/>
      <c r="Z23" s="559" t="s">
        <v>135</v>
      </c>
      <c r="AA23" s="561"/>
      <c r="AB23" s="559" t="s">
        <v>136</v>
      </c>
      <c r="AC23" s="561"/>
    </row>
    <row r="24" spans="1:29" ht="33" customHeight="1">
      <c r="A24" s="595"/>
      <c r="B24" s="595"/>
      <c r="C24" s="595"/>
      <c r="D24" s="595"/>
      <c r="E24" s="595"/>
      <c r="F24" s="595"/>
      <c r="G24" s="595"/>
      <c r="H24" s="596"/>
      <c r="I24" s="116"/>
      <c r="J24" s="117"/>
      <c r="K24" s="116"/>
      <c r="L24" s="117"/>
      <c r="M24" s="116"/>
      <c r="N24" s="117"/>
      <c r="P24" s="595"/>
      <c r="Q24" s="595"/>
      <c r="R24" s="595"/>
      <c r="S24" s="595"/>
      <c r="T24" s="595"/>
      <c r="U24" s="595"/>
      <c r="V24" s="595"/>
      <c r="W24" s="596"/>
      <c r="X24" s="116"/>
      <c r="Y24" s="117"/>
      <c r="Z24" s="116"/>
      <c r="AA24" s="117"/>
      <c r="AB24" s="116"/>
      <c r="AC24" s="117"/>
    </row>
    <row r="25" spans="1:29" s="119" customFormat="1" ht="25.5" customHeight="1">
      <c r="A25" s="559" t="s">
        <v>137</v>
      </c>
      <c r="B25" s="561"/>
      <c r="C25" s="590" t="str">
        <f>C3</f>
        <v>トリム Aグループ</v>
      </c>
      <c r="D25" s="591"/>
      <c r="E25" s="591"/>
      <c r="F25" s="591"/>
      <c r="G25" s="591"/>
      <c r="H25" s="592"/>
      <c r="I25" s="120" t="str">
        <f>I3</f>
        <v>4</v>
      </c>
      <c r="J25" s="121" t="s">
        <v>138</v>
      </c>
      <c r="K25" s="121"/>
      <c r="L25" s="121">
        <f>AA15+1</f>
        <v>5</v>
      </c>
      <c r="M25" s="121" t="s">
        <v>139</v>
      </c>
      <c r="N25" s="122"/>
      <c r="P25" s="559" t="s">
        <v>137</v>
      </c>
      <c r="Q25" s="561"/>
      <c r="R25" s="590" t="str">
        <f>C3</f>
        <v>トリム Aグループ</v>
      </c>
      <c r="S25" s="591"/>
      <c r="T25" s="591"/>
      <c r="U25" s="591"/>
      <c r="V25" s="591"/>
      <c r="W25" s="592"/>
      <c r="X25" s="120" t="str">
        <f>I3</f>
        <v>4</v>
      </c>
      <c r="Y25" s="121" t="s">
        <v>138</v>
      </c>
      <c r="Z25" s="121"/>
      <c r="AA25" s="121">
        <f>L25+1</f>
        <v>6</v>
      </c>
      <c r="AB25" s="121" t="s">
        <v>139</v>
      </c>
      <c r="AC25" s="122"/>
    </row>
    <row r="26" spans="1:29" s="119" customFormat="1" ht="25.5" customHeight="1">
      <c r="A26" s="559" t="s">
        <v>18</v>
      </c>
      <c r="B26" s="561"/>
      <c r="C26" s="559" t="str">
        <f>AF3</f>
        <v>MikaN A</v>
      </c>
      <c r="D26" s="560"/>
      <c r="E26" s="560"/>
      <c r="F26" s="560"/>
      <c r="G26" s="560"/>
      <c r="H26" s="561"/>
      <c r="I26" s="559" t="str">
        <f>AF7</f>
        <v>フラッシュ</v>
      </c>
      <c r="J26" s="560"/>
      <c r="K26" s="560"/>
      <c r="L26" s="560"/>
      <c r="M26" s="560"/>
      <c r="N26" s="561"/>
      <c r="P26" s="559" t="s">
        <v>18</v>
      </c>
      <c r="Q26" s="561"/>
      <c r="R26" s="559" t="str">
        <f>AF4</f>
        <v>Lega（レーガ）</v>
      </c>
      <c r="S26" s="560"/>
      <c r="T26" s="560"/>
      <c r="U26" s="560"/>
      <c r="V26" s="560"/>
      <c r="W26" s="561"/>
      <c r="X26" s="559" t="str">
        <f>AF8</f>
        <v>Fortuna+(フォルトゥーナプラス）</v>
      </c>
      <c r="Y26" s="560"/>
      <c r="Z26" s="560"/>
      <c r="AA26" s="560"/>
      <c r="AB26" s="560"/>
      <c r="AC26" s="561"/>
    </row>
    <row r="27" spans="1:29" s="119" customFormat="1" ht="25.5" customHeight="1">
      <c r="A27" s="567" t="s">
        <v>140</v>
      </c>
      <c r="B27" s="568"/>
      <c r="C27" s="577" t="s">
        <v>141</v>
      </c>
      <c r="D27" s="568"/>
      <c r="E27" s="588"/>
      <c r="F27" s="573"/>
      <c r="G27" s="573"/>
      <c r="H27" s="589" t="s">
        <v>41</v>
      </c>
      <c r="I27" s="589"/>
      <c r="J27" s="573"/>
      <c r="K27" s="573"/>
      <c r="L27" s="574"/>
      <c r="M27" s="577" t="s">
        <v>141</v>
      </c>
      <c r="N27" s="568"/>
      <c r="P27" s="567" t="s">
        <v>140</v>
      </c>
      <c r="Q27" s="568"/>
      <c r="R27" s="577" t="s">
        <v>141</v>
      </c>
      <c r="S27" s="568"/>
      <c r="T27" s="588"/>
      <c r="U27" s="573"/>
      <c r="V27" s="573"/>
      <c r="W27" s="589" t="s">
        <v>41</v>
      </c>
      <c r="X27" s="589"/>
      <c r="Y27" s="573"/>
      <c r="Z27" s="573"/>
      <c r="AA27" s="574"/>
      <c r="AB27" s="577" t="s">
        <v>141</v>
      </c>
      <c r="AC27" s="568"/>
    </row>
    <row r="28" spans="1:29" s="119" customFormat="1" ht="25.5" customHeight="1">
      <c r="A28" s="569"/>
      <c r="B28" s="570"/>
      <c r="C28" s="578"/>
      <c r="D28" s="570"/>
      <c r="E28" s="580"/>
      <c r="F28" s="581"/>
      <c r="G28" s="581"/>
      <c r="H28" s="582" t="s">
        <v>41</v>
      </c>
      <c r="I28" s="582"/>
      <c r="J28" s="581"/>
      <c r="K28" s="581"/>
      <c r="L28" s="583"/>
      <c r="M28" s="578"/>
      <c r="N28" s="570"/>
      <c r="P28" s="569"/>
      <c r="Q28" s="570"/>
      <c r="R28" s="578"/>
      <c r="S28" s="570"/>
      <c r="T28" s="580"/>
      <c r="U28" s="581"/>
      <c r="V28" s="581"/>
      <c r="W28" s="582" t="s">
        <v>41</v>
      </c>
      <c r="X28" s="582"/>
      <c r="Y28" s="581"/>
      <c r="Z28" s="581"/>
      <c r="AA28" s="583"/>
      <c r="AB28" s="578"/>
      <c r="AC28" s="570"/>
    </row>
    <row r="29" spans="1:29" s="119" customFormat="1" ht="25.5" customHeight="1">
      <c r="A29" s="571"/>
      <c r="B29" s="572"/>
      <c r="C29" s="579"/>
      <c r="D29" s="572"/>
      <c r="E29" s="563"/>
      <c r="F29" s="564"/>
      <c r="G29" s="564"/>
      <c r="H29" s="565" t="s">
        <v>41</v>
      </c>
      <c r="I29" s="565"/>
      <c r="J29" s="564"/>
      <c r="K29" s="564"/>
      <c r="L29" s="566"/>
      <c r="M29" s="579"/>
      <c r="N29" s="572"/>
      <c r="P29" s="571"/>
      <c r="Q29" s="572"/>
      <c r="R29" s="579"/>
      <c r="S29" s="572"/>
      <c r="T29" s="563"/>
      <c r="U29" s="564"/>
      <c r="V29" s="564"/>
      <c r="W29" s="565" t="s">
        <v>41</v>
      </c>
      <c r="X29" s="565"/>
      <c r="Y29" s="564"/>
      <c r="Z29" s="564"/>
      <c r="AA29" s="566"/>
      <c r="AB29" s="579"/>
      <c r="AC29" s="572"/>
    </row>
    <row r="30" spans="1:29" s="119" customFormat="1" ht="25.5" customHeight="1">
      <c r="A30" s="575" t="s">
        <v>142</v>
      </c>
      <c r="B30" s="576"/>
      <c r="C30" s="559"/>
      <c r="D30" s="560"/>
      <c r="E30" s="560"/>
      <c r="F30" s="560"/>
      <c r="G30" s="560"/>
      <c r="H30" s="561"/>
      <c r="I30" s="559"/>
      <c r="J30" s="560"/>
      <c r="K30" s="560"/>
      <c r="L30" s="560"/>
      <c r="M30" s="560"/>
      <c r="N30" s="561"/>
      <c r="P30" s="575" t="s">
        <v>142</v>
      </c>
      <c r="Q30" s="576"/>
      <c r="R30" s="559"/>
      <c r="S30" s="560"/>
      <c r="T30" s="560"/>
      <c r="U30" s="560"/>
      <c r="V30" s="560"/>
      <c r="W30" s="561"/>
      <c r="X30" s="559"/>
      <c r="Y30" s="560"/>
      <c r="Z30" s="560"/>
      <c r="AA30" s="560"/>
      <c r="AB30" s="560"/>
      <c r="AC30" s="561"/>
    </row>
    <row r="31" spans="1:29" s="119" customFormat="1" ht="25.5" customHeight="1">
      <c r="A31" s="584" t="s">
        <v>143</v>
      </c>
      <c r="B31" s="585"/>
      <c r="C31" s="559" t="str">
        <f>AF6</f>
        <v>ALTAIR（アルタイル）</v>
      </c>
      <c r="D31" s="560"/>
      <c r="E31" s="560"/>
      <c r="F31" s="560"/>
      <c r="G31" s="560"/>
      <c r="H31" s="561"/>
      <c r="I31" s="562" t="s">
        <v>144</v>
      </c>
      <c r="J31" s="562"/>
      <c r="K31" s="120"/>
      <c r="L31" s="121"/>
      <c r="M31" s="121"/>
      <c r="N31" s="122"/>
      <c r="P31" s="584" t="s">
        <v>143</v>
      </c>
      <c r="Q31" s="585"/>
      <c r="R31" s="559" t="str">
        <f>AF3</f>
        <v>MikaN A</v>
      </c>
      <c r="S31" s="560"/>
      <c r="T31" s="560"/>
      <c r="U31" s="560"/>
      <c r="V31" s="560"/>
      <c r="W31" s="561"/>
      <c r="X31" s="562" t="s">
        <v>144</v>
      </c>
      <c r="Y31" s="562"/>
      <c r="Z31" s="120"/>
      <c r="AA31" s="121"/>
      <c r="AB31" s="121"/>
      <c r="AC31" s="122"/>
    </row>
    <row r="32" spans="1:29" s="119" customFormat="1" ht="25.5" customHeight="1">
      <c r="A32" s="586"/>
      <c r="B32" s="587"/>
      <c r="C32" s="559" t="str">
        <f>AF8</f>
        <v>Fortuna+(フォルトゥーナプラス）</v>
      </c>
      <c r="D32" s="560"/>
      <c r="E32" s="560"/>
      <c r="F32" s="560"/>
      <c r="G32" s="560"/>
      <c r="H32" s="561"/>
      <c r="I32" s="562" t="s">
        <v>145</v>
      </c>
      <c r="J32" s="562"/>
      <c r="K32" s="120"/>
      <c r="L32" s="121"/>
      <c r="M32" s="121"/>
      <c r="N32" s="122"/>
      <c r="P32" s="586"/>
      <c r="Q32" s="587"/>
      <c r="R32" s="559" t="str">
        <f>AF7</f>
        <v>フラッシュ</v>
      </c>
      <c r="S32" s="560"/>
      <c r="T32" s="560"/>
      <c r="U32" s="560"/>
      <c r="V32" s="560"/>
      <c r="W32" s="561"/>
      <c r="X32" s="562" t="s">
        <v>145</v>
      </c>
      <c r="Y32" s="562"/>
      <c r="Z32" s="120"/>
      <c r="AA32" s="121"/>
      <c r="AB32" s="121"/>
      <c r="AC32" s="122"/>
    </row>
    <row r="33" spans="1:25" ht="18.75" customHeight="1">
      <c r="A33" s="123"/>
      <c r="B33" s="123"/>
      <c r="C33" s="124"/>
      <c r="D33" s="124"/>
      <c r="E33" s="124"/>
      <c r="F33" s="124"/>
      <c r="G33" s="124"/>
      <c r="H33" s="124"/>
      <c r="I33" s="325"/>
      <c r="J33" s="325"/>
      <c r="P33" s="123"/>
      <c r="Q33" s="123"/>
      <c r="R33" s="124"/>
      <c r="S33" s="124"/>
      <c r="T33" s="124"/>
      <c r="U33" s="124"/>
      <c r="V33" s="124"/>
      <c r="W33" s="124"/>
      <c r="X33" s="325"/>
      <c r="Y33" s="325"/>
    </row>
    <row r="34" spans="1:25" ht="18.75" customHeight="1">
      <c r="A34" s="123"/>
      <c r="B34" s="123"/>
      <c r="C34" s="124"/>
      <c r="D34" s="124"/>
      <c r="E34" s="124"/>
      <c r="F34" s="124"/>
      <c r="G34" s="124"/>
      <c r="H34" s="124"/>
      <c r="I34" s="325"/>
      <c r="J34" s="325"/>
      <c r="P34" s="123"/>
      <c r="Q34" s="123"/>
      <c r="R34" s="124"/>
      <c r="S34" s="124"/>
      <c r="T34" s="124"/>
      <c r="U34" s="124"/>
      <c r="V34" s="124"/>
      <c r="W34" s="124"/>
      <c r="X34" s="325"/>
      <c r="Y34" s="325"/>
    </row>
    <row r="35" spans="1:29" ht="15.75" customHeight="1">
      <c r="A35" s="593" t="s">
        <v>133</v>
      </c>
      <c r="B35" s="593"/>
      <c r="C35" s="593"/>
      <c r="D35" s="593"/>
      <c r="E35" s="593"/>
      <c r="F35" s="593"/>
      <c r="G35" s="593"/>
      <c r="H35" s="594"/>
      <c r="I35" s="559" t="s">
        <v>134</v>
      </c>
      <c r="J35" s="561"/>
      <c r="K35" s="559" t="s">
        <v>135</v>
      </c>
      <c r="L35" s="561"/>
      <c r="M35" s="559" t="s">
        <v>136</v>
      </c>
      <c r="N35" s="561"/>
      <c r="P35" s="593" t="s">
        <v>133</v>
      </c>
      <c r="Q35" s="593"/>
      <c r="R35" s="593"/>
      <c r="S35" s="593"/>
      <c r="T35" s="593"/>
      <c r="U35" s="593"/>
      <c r="V35" s="593"/>
      <c r="W35" s="594"/>
      <c r="X35" s="559" t="s">
        <v>134</v>
      </c>
      <c r="Y35" s="561"/>
      <c r="Z35" s="559" t="s">
        <v>135</v>
      </c>
      <c r="AA35" s="561"/>
      <c r="AB35" s="559" t="s">
        <v>136</v>
      </c>
      <c r="AC35" s="561"/>
    </row>
    <row r="36" spans="1:29" ht="33" customHeight="1">
      <c r="A36" s="595"/>
      <c r="B36" s="595"/>
      <c r="C36" s="595"/>
      <c r="D36" s="595"/>
      <c r="E36" s="595"/>
      <c r="F36" s="595"/>
      <c r="G36" s="595"/>
      <c r="H36" s="596"/>
      <c r="I36" s="116"/>
      <c r="J36" s="117"/>
      <c r="K36" s="116"/>
      <c r="L36" s="117"/>
      <c r="M36" s="116"/>
      <c r="N36" s="117"/>
      <c r="P36" s="595"/>
      <c r="Q36" s="595"/>
      <c r="R36" s="595"/>
      <c r="S36" s="595"/>
      <c r="T36" s="595"/>
      <c r="U36" s="595"/>
      <c r="V36" s="595"/>
      <c r="W36" s="596"/>
      <c r="X36" s="116"/>
      <c r="Y36" s="117"/>
      <c r="Z36" s="116"/>
      <c r="AA36" s="117"/>
      <c r="AB36" s="116"/>
      <c r="AC36" s="117"/>
    </row>
    <row r="37" spans="1:29" s="119" customFormat="1" ht="24.75" customHeight="1">
      <c r="A37" s="559" t="s">
        <v>137</v>
      </c>
      <c r="B37" s="561"/>
      <c r="C37" s="590" t="str">
        <f>C3</f>
        <v>トリム Aグループ</v>
      </c>
      <c r="D37" s="591"/>
      <c r="E37" s="591"/>
      <c r="F37" s="591"/>
      <c r="G37" s="591"/>
      <c r="H37" s="592"/>
      <c r="I37" s="120" t="str">
        <f>I3</f>
        <v>4</v>
      </c>
      <c r="J37" s="121" t="s">
        <v>138</v>
      </c>
      <c r="K37" s="121"/>
      <c r="L37" s="121">
        <f>AA25+1</f>
        <v>7</v>
      </c>
      <c r="M37" s="121" t="s">
        <v>139</v>
      </c>
      <c r="N37" s="122"/>
      <c r="P37" s="559" t="s">
        <v>137</v>
      </c>
      <c r="Q37" s="561"/>
      <c r="R37" s="590" t="str">
        <f>C3</f>
        <v>トリム Aグループ</v>
      </c>
      <c r="S37" s="591"/>
      <c r="T37" s="591"/>
      <c r="U37" s="591"/>
      <c r="V37" s="591"/>
      <c r="W37" s="592"/>
      <c r="X37" s="120" t="str">
        <f>I3</f>
        <v>4</v>
      </c>
      <c r="Y37" s="121" t="s">
        <v>138</v>
      </c>
      <c r="Z37" s="121"/>
      <c r="AA37" s="121">
        <f>L37+1</f>
        <v>8</v>
      </c>
      <c r="AB37" s="121" t="s">
        <v>139</v>
      </c>
      <c r="AC37" s="122"/>
    </row>
    <row r="38" spans="1:29" s="119" customFormat="1" ht="24.75" customHeight="1">
      <c r="A38" s="559" t="s">
        <v>18</v>
      </c>
      <c r="B38" s="561"/>
      <c r="C38" s="559" t="str">
        <f>AF3</f>
        <v>MikaN A</v>
      </c>
      <c r="D38" s="560"/>
      <c r="E38" s="560"/>
      <c r="F38" s="560"/>
      <c r="G38" s="560"/>
      <c r="H38" s="561"/>
      <c r="I38" s="559" t="str">
        <f>AF6</f>
        <v>ALTAIR（アルタイル）</v>
      </c>
      <c r="J38" s="560"/>
      <c r="K38" s="560"/>
      <c r="L38" s="560"/>
      <c r="M38" s="560"/>
      <c r="N38" s="561"/>
      <c r="P38" s="559" t="s">
        <v>18</v>
      </c>
      <c r="Q38" s="561"/>
      <c r="R38" s="559" t="str">
        <f>AF5</f>
        <v>Wing</v>
      </c>
      <c r="S38" s="560"/>
      <c r="T38" s="560"/>
      <c r="U38" s="560"/>
      <c r="V38" s="560"/>
      <c r="W38" s="561"/>
      <c r="X38" s="559" t="str">
        <f>AF8</f>
        <v>Fortuna+(フォルトゥーナプラス）</v>
      </c>
      <c r="Y38" s="560"/>
      <c r="Z38" s="560"/>
      <c r="AA38" s="560"/>
      <c r="AB38" s="560"/>
      <c r="AC38" s="561"/>
    </row>
    <row r="39" spans="1:29" s="119" customFormat="1" ht="24.75" customHeight="1">
      <c r="A39" s="567" t="s">
        <v>140</v>
      </c>
      <c r="B39" s="568"/>
      <c r="C39" s="577" t="s">
        <v>141</v>
      </c>
      <c r="D39" s="568"/>
      <c r="E39" s="588"/>
      <c r="F39" s="573"/>
      <c r="G39" s="573"/>
      <c r="H39" s="589" t="s">
        <v>41</v>
      </c>
      <c r="I39" s="589"/>
      <c r="J39" s="573"/>
      <c r="K39" s="573"/>
      <c r="L39" s="574"/>
      <c r="M39" s="577" t="s">
        <v>141</v>
      </c>
      <c r="N39" s="568"/>
      <c r="P39" s="567" t="s">
        <v>140</v>
      </c>
      <c r="Q39" s="568"/>
      <c r="R39" s="577" t="s">
        <v>141</v>
      </c>
      <c r="S39" s="568"/>
      <c r="T39" s="588"/>
      <c r="U39" s="573"/>
      <c r="V39" s="573"/>
      <c r="W39" s="589" t="s">
        <v>41</v>
      </c>
      <c r="X39" s="589"/>
      <c r="Y39" s="573"/>
      <c r="Z39" s="573"/>
      <c r="AA39" s="574"/>
      <c r="AB39" s="577" t="s">
        <v>141</v>
      </c>
      <c r="AC39" s="568"/>
    </row>
    <row r="40" spans="1:29" s="119" customFormat="1" ht="24.75" customHeight="1">
      <c r="A40" s="569"/>
      <c r="B40" s="570"/>
      <c r="C40" s="578"/>
      <c r="D40" s="570"/>
      <c r="E40" s="580"/>
      <c r="F40" s="581"/>
      <c r="G40" s="581"/>
      <c r="H40" s="582" t="s">
        <v>41</v>
      </c>
      <c r="I40" s="582"/>
      <c r="J40" s="581"/>
      <c r="K40" s="581"/>
      <c r="L40" s="583"/>
      <c r="M40" s="578"/>
      <c r="N40" s="570"/>
      <c r="P40" s="569"/>
      <c r="Q40" s="570"/>
      <c r="R40" s="578"/>
      <c r="S40" s="570"/>
      <c r="T40" s="580"/>
      <c r="U40" s="581"/>
      <c r="V40" s="581"/>
      <c r="W40" s="582" t="s">
        <v>41</v>
      </c>
      <c r="X40" s="582"/>
      <c r="Y40" s="581"/>
      <c r="Z40" s="581"/>
      <c r="AA40" s="583"/>
      <c r="AB40" s="578"/>
      <c r="AC40" s="570"/>
    </row>
    <row r="41" spans="1:29" s="119" customFormat="1" ht="24.75" customHeight="1">
      <c r="A41" s="571"/>
      <c r="B41" s="572"/>
      <c r="C41" s="579"/>
      <c r="D41" s="572"/>
      <c r="E41" s="563"/>
      <c r="F41" s="564"/>
      <c r="G41" s="564"/>
      <c r="H41" s="565" t="s">
        <v>41</v>
      </c>
      <c r="I41" s="565"/>
      <c r="J41" s="564"/>
      <c r="K41" s="564"/>
      <c r="L41" s="566"/>
      <c r="M41" s="579"/>
      <c r="N41" s="572"/>
      <c r="P41" s="571"/>
      <c r="Q41" s="572"/>
      <c r="R41" s="579"/>
      <c r="S41" s="572"/>
      <c r="T41" s="563"/>
      <c r="U41" s="564"/>
      <c r="V41" s="564"/>
      <c r="W41" s="565" t="s">
        <v>41</v>
      </c>
      <c r="X41" s="565"/>
      <c r="Y41" s="564"/>
      <c r="Z41" s="564"/>
      <c r="AA41" s="566"/>
      <c r="AB41" s="579"/>
      <c r="AC41" s="572"/>
    </row>
    <row r="42" spans="1:29" s="119" customFormat="1" ht="24.75" customHeight="1">
      <c r="A42" s="575" t="s">
        <v>142</v>
      </c>
      <c r="B42" s="576"/>
      <c r="C42" s="559"/>
      <c r="D42" s="560"/>
      <c r="E42" s="560"/>
      <c r="F42" s="560"/>
      <c r="G42" s="560"/>
      <c r="H42" s="561"/>
      <c r="I42" s="559"/>
      <c r="J42" s="560"/>
      <c r="K42" s="560"/>
      <c r="L42" s="560"/>
      <c r="M42" s="560"/>
      <c r="N42" s="561"/>
      <c r="P42" s="575" t="s">
        <v>142</v>
      </c>
      <c r="Q42" s="576"/>
      <c r="R42" s="559"/>
      <c r="S42" s="560"/>
      <c r="T42" s="560"/>
      <c r="U42" s="560"/>
      <c r="V42" s="560"/>
      <c r="W42" s="561"/>
      <c r="X42" s="559"/>
      <c r="Y42" s="560"/>
      <c r="Z42" s="560"/>
      <c r="AA42" s="560"/>
      <c r="AB42" s="560"/>
      <c r="AC42" s="561"/>
    </row>
    <row r="43" spans="1:29" s="119" customFormat="1" ht="24.75" customHeight="1">
      <c r="A43" s="584" t="s">
        <v>143</v>
      </c>
      <c r="B43" s="585"/>
      <c r="C43" s="559" t="str">
        <f>AF4</f>
        <v>Lega（レーガ）</v>
      </c>
      <c r="D43" s="560"/>
      <c r="E43" s="560"/>
      <c r="F43" s="560"/>
      <c r="G43" s="560"/>
      <c r="H43" s="561"/>
      <c r="I43" s="562" t="s">
        <v>144</v>
      </c>
      <c r="J43" s="562"/>
      <c r="K43" s="120"/>
      <c r="L43" s="121"/>
      <c r="M43" s="121"/>
      <c r="N43" s="122"/>
      <c r="P43" s="584" t="s">
        <v>143</v>
      </c>
      <c r="Q43" s="585"/>
      <c r="R43" s="559" t="str">
        <f>AF3</f>
        <v>MikaN A</v>
      </c>
      <c r="S43" s="560"/>
      <c r="T43" s="560"/>
      <c r="U43" s="560"/>
      <c r="V43" s="560"/>
      <c r="W43" s="561"/>
      <c r="X43" s="562" t="s">
        <v>144</v>
      </c>
      <c r="Y43" s="562"/>
      <c r="Z43" s="120"/>
      <c r="AA43" s="121"/>
      <c r="AB43" s="121"/>
      <c r="AC43" s="122"/>
    </row>
    <row r="44" spans="1:29" s="119" customFormat="1" ht="24.75" customHeight="1">
      <c r="A44" s="586"/>
      <c r="B44" s="587"/>
      <c r="C44" s="559" t="str">
        <f>AF8</f>
        <v>Fortuna+(フォルトゥーナプラス）</v>
      </c>
      <c r="D44" s="560"/>
      <c r="E44" s="560"/>
      <c r="F44" s="560"/>
      <c r="G44" s="560"/>
      <c r="H44" s="561"/>
      <c r="I44" s="562" t="s">
        <v>145</v>
      </c>
      <c r="J44" s="562"/>
      <c r="K44" s="120"/>
      <c r="L44" s="121"/>
      <c r="M44" s="121"/>
      <c r="N44" s="122"/>
      <c r="P44" s="586"/>
      <c r="Q44" s="587"/>
      <c r="R44" s="559" t="str">
        <f>AF6</f>
        <v>ALTAIR（アルタイル）</v>
      </c>
      <c r="S44" s="560"/>
      <c r="T44" s="560"/>
      <c r="U44" s="560"/>
      <c r="V44" s="560"/>
      <c r="W44" s="561"/>
      <c r="X44" s="562" t="s">
        <v>145</v>
      </c>
      <c r="Y44" s="562"/>
      <c r="Z44" s="120"/>
      <c r="AA44" s="121"/>
      <c r="AB44" s="121"/>
      <c r="AC44" s="122"/>
    </row>
    <row r="45" spans="1:29" ht="15.75" customHeight="1">
      <c r="A45" s="593" t="s">
        <v>133</v>
      </c>
      <c r="B45" s="593"/>
      <c r="C45" s="593"/>
      <c r="D45" s="593"/>
      <c r="E45" s="593"/>
      <c r="F45" s="593"/>
      <c r="G45" s="593"/>
      <c r="H45" s="594"/>
      <c r="I45" s="559" t="s">
        <v>134</v>
      </c>
      <c r="J45" s="561"/>
      <c r="K45" s="559" t="s">
        <v>135</v>
      </c>
      <c r="L45" s="561"/>
      <c r="M45" s="559" t="s">
        <v>136</v>
      </c>
      <c r="N45" s="561"/>
      <c r="P45" s="593" t="s">
        <v>133</v>
      </c>
      <c r="Q45" s="593"/>
      <c r="R45" s="593"/>
      <c r="S45" s="593"/>
      <c r="T45" s="593"/>
      <c r="U45" s="593"/>
      <c r="V45" s="593"/>
      <c r="W45" s="594"/>
      <c r="X45" s="559" t="s">
        <v>134</v>
      </c>
      <c r="Y45" s="561"/>
      <c r="Z45" s="559" t="s">
        <v>135</v>
      </c>
      <c r="AA45" s="561"/>
      <c r="AB45" s="559" t="s">
        <v>136</v>
      </c>
      <c r="AC45" s="561"/>
    </row>
    <row r="46" spans="1:29" ht="33" customHeight="1">
      <c r="A46" s="595"/>
      <c r="B46" s="595"/>
      <c r="C46" s="595"/>
      <c r="D46" s="595"/>
      <c r="E46" s="595"/>
      <c r="F46" s="595"/>
      <c r="G46" s="595"/>
      <c r="H46" s="596"/>
      <c r="I46" s="116"/>
      <c r="J46" s="117"/>
      <c r="K46" s="116"/>
      <c r="L46" s="117"/>
      <c r="M46" s="116"/>
      <c r="N46" s="117"/>
      <c r="P46" s="595"/>
      <c r="Q46" s="595"/>
      <c r="R46" s="595"/>
      <c r="S46" s="595"/>
      <c r="T46" s="595"/>
      <c r="U46" s="595"/>
      <c r="V46" s="595"/>
      <c r="W46" s="596"/>
      <c r="X46" s="116"/>
      <c r="Y46" s="117"/>
      <c r="Z46" s="116"/>
      <c r="AA46" s="117"/>
      <c r="AB46" s="116"/>
      <c r="AC46" s="117"/>
    </row>
    <row r="47" spans="1:29" s="119" customFormat="1" ht="25.5" customHeight="1">
      <c r="A47" s="559" t="s">
        <v>137</v>
      </c>
      <c r="B47" s="561"/>
      <c r="C47" s="590" t="str">
        <f>C3</f>
        <v>トリム Aグループ</v>
      </c>
      <c r="D47" s="591"/>
      <c r="E47" s="591"/>
      <c r="F47" s="591"/>
      <c r="G47" s="591"/>
      <c r="H47" s="592"/>
      <c r="I47" s="120" t="str">
        <f>I3</f>
        <v>4</v>
      </c>
      <c r="J47" s="121" t="s">
        <v>138</v>
      </c>
      <c r="K47" s="121"/>
      <c r="L47" s="121">
        <f>AA37+1</f>
        <v>9</v>
      </c>
      <c r="M47" s="121" t="s">
        <v>139</v>
      </c>
      <c r="N47" s="122"/>
      <c r="P47" s="559" t="s">
        <v>137</v>
      </c>
      <c r="Q47" s="561"/>
      <c r="R47" s="590" t="str">
        <f>C3</f>
        <v>トリム Aグループ</v>
      </c>
      <c r="S47" s="591"/>
      <c r="T47" s="591"/>
      <c r="U47" s="591"/>
      <c r="V47" s="591"/>
      <c r="W47" s="592"/>
      <c r="X47" s="120" t="str">
        <f>I3</f>
        <v>4</v>
      </c>
      <c r="Y47" s="121" t="s">
        <v>138</v>
      </c>
      <c r="Z47" s="121"/>
      <c r="AA47" s="121">
        <f>L47+1</f>
        <v>10</v>
      </c>
      <c r="AB47" s="121" t="s">
        <v>139</v>
      </c>
      <c r="AC47" s="122"/>
    </row>
    <row r="48" spans="1:29" s="119" customFormat="1" ht="25.5" customHeight="1">
      <c r="A48" s="559" t="s">
        <v>18</v>
      </c>
      <c r="B48" s="561"/>
      <c r="C48" s="559" t="str">
        <f>AF4</f>
        <v>Lega（レーガ）</v>
      </c>
      <c r="D48" s="560"/>
      <c r="E48" s="560"/>
      <c r="F48" s="560"/>
      <c r="G48" s="560"/>
      <c r="H48" s="561"/>
      <c r="I48" s="559" t="str">
        <f>AF7</f>
        <v>フラッシュ</v>
      </c>
      <c r="J48" s="560"/>
      <c r="K48" s="560"/>
      <c r="L48" s="560"/>
      <c r="M48" s="560"/>
      <c r="N48" s="561"/>
      <c r="P48" s="559" t="s">
        <v>18</v>
      </c>
      <c r="Q48" s="561"/>
      <c r="R48" s="559" t="str">
        <f>AF5</f>
        <v>Wing</v>
      </c>
      <c r="S48" s="560"/>
      <c r="T48" s="560"/>
      <c r="U48" s="560"/>
      <c r="V48" s="560"/>
      <c r="W48" s="561"/>
      <c r="X48" s="559" t="str">
        <f>AF6</f>
        <v>ALTAIR（アルタイル）</v>
      </c>
      <c r="Y48" s="560"/>
      <c r="Z48" s="560"/>
      <c r="AA48" s="560"/>
      <c r="AB48" s="560"/>
      <c r="AC48" s="561"/>
    </row>
    <row r="49" spans="1:29" s="119" customFormat="1" ht="25.5" customHeight="1">
      <c r="A49" s="567" t="s">
        <v>140</v>
      </c>
      <c r="B49" s="568"/>
      <c r="C49" s="577" t="s">
        <v>141</v>
      </c>
      <c r="D49" s="568"/>
      <c r="E49" s="588"/>
      <c r="F49" s="573"/>
      <c r="G49" s="573"/>
      <c r="H49" s="589" t="s">
        <v>41</v>
      </c>
      <c r="I49" s="589"/>
      <c r="J49" s="573"/>
      <c r="K49" s="573"/>
      <c r="L49" s="574"/>
      <c r="M49" s="577" t="s">
        <v>141</v>
      </c>
      <c r="N49" s="568"/>
      <c r="P49" s="567" t="s">
        <v>140</v>
      </c>
      <c r="Q49" s="568"/>
      <c r="R49" s="577" t="s">
        <v>141</v>
      </c>
      <c r="S49" s="568"/>
      <c r="T49" s="588"/>
      <c r="U49" s="573"/>
      <c r="V49" s="573"/>
      <c r="W49" s="589" t="s">
        <v>41</v>
      </c>
      <c r="X49" s="589"/>
      <c r="Y49" s="573"/>
      <c r="Z49" s="573"/>
      <c r="AA49" s="574"/>
      <c r="AB49" s="577" t="s">
        <v>141</v>
      </c>
      <c r="AC49" s="568"/>
    </row>
    <row r="50" spans="1:29" s="119" customFormat="1" ht="25.5" customHeight="1">
      <c r="A50" s="569"/>
      <c r="B50" s="570"/>
      <c r="C50" s="578"/>
      <c r="D50" s="570"/>
      <c r="E50" s="580"/>
      <c r="F50" s="581"/>
      <c r="G50" s="581"/>
      <c r="H50" s="582" t="s">
        <v>41</v>
      </c>
      <c r="I50" s="582"/>
      <c r="J50" s="581"/>
      <c r="K50" s="581"/>
      <c r="L50" s="583"/>
      <c r="M50" s="578"/>
      <c r="N50" s="570"/>
      <c r="P50" s="569"/>
      <c r="Q50" s="570"/>
      <c r="R50" s="578"/>
      <c r="S50" s="570"/>
      <c r="T50" s="580"/>
      <c r="U50" s="581"/>
      <c r="V50" s="581"/>
      <c r="W50" s="582" t="s">
        <v>41</v>
      </c>
      <c r="X50" s="582"/>
      <c r="Y50" s="581"/>
      <c r="Z50" s="581"/>
      <c r="AA50" s="583"/>
      <c r="AB50" s="578"/>
      <c r="AC50" s="570"/>
    </row>
    <row r="51" spans="1:29" s="119" customFormat="1" ht="25.5" customHeight="1">
      <c r="A51" s="571"/>
      <c r="B51" s="572"/>
      <c r="C51" s="579"/>
      <c r="D51" s="572"/>
      <c r="E51" s="563"/>
      <c r="F51" s="564"/>
      <c r="G51" s="564"/>
      <c r="H51" s="565" t="s">
        <v>41</v>
      </c>
      <c r="I51" s="565"/>
      <c r="J51" s="564"/>
      <c r="K51" s="564"/>
      <c r="L51" s="566"/>
      <c r="M51" s="579"/>
      <c r="N51" s="572"/>
      <c r="P51" s="571"/>
      <c r="Q51" s="572"/>
      <c r="R51" s="579"/>
      <c r="S51" s="572"/>
      <c r="T51" s="563"/>
      <c r="U51" s="564"/>
      <c r="V51" s="564"/>
      <c r="W51" s="565" t="s">
        <v>41</v>
      </c>
      <c r="X51" s="565"/>
      <c r="Y51" s="564"/>
      <c r="Z51" s="564"/>
      <c r="AA51" s="566"/>
      <c r="AB51" s="579"/>
      <c r="AC51" s="572"/>
    </row>
    <row r="52" spans="1:29" s="119" customFormat="1" ht="25.5" customHeight="1">
      <c r="A52" s="575" t="s">
        <v>142</v>
      </c>
      <c r="B52" s="576"/>
      <c r="C52" s="559"/>
      <c r="D52" s="560"/>
      <c r="E52" s="560"/>
      <c r="F52" s="560"/>
      <c r="G52" s="560"/>
      <c r="H52" s="561"/>
      <c r="I52" s="559"/>
      <c r="J52" s="560"/>
      <c r="K52" s="560"/>
      <c r="L52" s="560"/>
      <c r="M52" s="560"/>
      <c r="N52" s="561"/>
      <c r="P52" s="575" t="s">
        <v>142</v>
      </c>
      <c r="Q52" s="576"/>
      <c r="R52" s="559"/>
      <c r="S52" s="560"/>
      <c r="T52" s="560"/>
      <c r="U52" s="560"/>
      <c r="V52" s="560"/>
      <c r="W52" s="561"/>
      <c r="X52" s="559"/>
      <c r="Y52" s="560"/>
      <c r="Z52" s="560"/>
      <c r="AA52" s="560"/>
      <c r="AB52" s="560"/>
      <c r="AC52" s="561"/>
    </row>
    <row r="53" spans="1:29" s="119" customFormat="1" ht="25.5" customHeight="1">
      <c r="A53" s="584" t="s">
        <v>143</v>
      </c>
      <c r="B53" s="585"/>
      <c r="C53" s="559" t="str">
        <f>AF5</f>
        <v>Wing</v>
      </c>
      <c r="D53" s="560"/>
      <c r="E53" s="560"/>
      <c r="F53" s="560"/>
      <c r="G53" s="560"/>
      <c r="H53" s="561"/>
      <c r="I53" s="562" t="s">
        <v>144</v>
      </c>
      <c r="J53" s="562"/>
      <c r="K53" s="120"/>
      <c r="L53" s="121"/>
      <c r="M53" s="121"/>
      <c r="N53" s="122"/>
      <c r="P53" s="584" t="s">
        <v>143</v>
      </c>
      <c r="Q53" s="585"/>
      <c r="R53" s="559" t="str">
        <f>AF4</f>
        <v>Lega（レーガ）</v>
      </c>
      <c r="S53" s="560"/>
      <c r="T53" s="560"/>
      <c r="U53" s="560"/>
      <c r="V53" s="560"/>
      <c r="W53" s="561"/>
      <c r="X53" s="562" t="s">
        <v>144</v>
      </c>
      <c r="Y53" s="562"/>
      <c r="Z53" s="120"/>
      <c r="AA53" s="121"/>
      <c r="AB53" s="121"/>
      <c r="AC53" s="122"/>
    </row>
    <row r="54" spans="1:29" s="119" customFormat="1" ht="25.5" customHeight="1">
      <c r="A54" s="586"/>
      <c r="B54" s="587"/>
      <c r="C54" s="559" t="str">
        <f>AF8</f>
        <v>Fortuna+(フォルトゥーナプラス）</v>
      </c>
      <c r="D54" s="560"/>
      <c r="E54" s="560"/>
      <c r="F54" s="560"/>
      <c r="G54" s="560"/>
      <c r="H54" s="561"/>
      <c r="I54" s="562" t="s">
        <v>145</v>
      </c>
      <c r="J54" s="562"/>
      <c r="K54" s="120"/>
      <c r="L54" s="121"/>
      <c r="M54" s="121"/>
      <c r="N54" s="122"/>
      <c r="P54" s="586"/>
      <c r="Q54" s="587"/>
      <c r="R54" s="559" t="str">
        <f>AF7</f>
        <v>フラッシュ</v>
      </c>
      <c r="S54" s="560"/>
      <c r="T54" s="560"/>
      <c r="U54" s="560"/>
      <c r="V54" s="560"/>
      <c r="W54" s="561"/>
      <c r="X54" s="562" t="s">
        <v>145</v>
      </c>
      <c r="Y54" s="562"/>
      <c r="Z54" s="120"/>
      <c r="AA54" s="121"/>
      <c r="AB54" s="121"/>
      <c r="AC54" s="122"/>
    </row>
    <row r="55" spans="1:25" ht="18.75" customHeight="1">
      <c r="A55" s="123"/>
      <c r="B55" s="123"/>
      <c r="C55" s="124"/>
      <c r="D55" s="124"/>
      <c r="E55" s="124"/>
      <c r="F55" s="124"/>
      <c r="G55" s="124"/>
      <c r="H55" s="124"/>
      <c r="I55" s="325"/>
      <c r="J55" s="325"/>
      <c r="P55" s="123"/>
      <c r="Q55" s="123"/>
      <c r="R55" s="124"/>
      <c r="S55" s="124"/>
      <c r="T55" s="124"/>
      <c r="U55" s="124"/>
      <c r="V55" s="124"/>
      <c r="W55" s="124"/>
      <c r="X55" s="325"/>
      <c r="Y55" s="325"/>
    </row>
    <row r="56" spans="1:25" ht="18.75" customHeight="1">
      <c r="A56" s="123"/>
      <c r="B56" s="123"/>
      <c r="C56" s="124"/>
      <c r="D56" s="124"/>
      <c r="E56" s="124"/>
      <c r="F56" s="124"/>
      <c r="G56" s="124"/>
      <c r="H56" s="124"/>
      <c r="I56" s="325"/>
      <c r="J56" s="325"/>
      <c r="P56" s="123"/>
      <c r="Q56" s="123"/>
      <c r="R56" s="124"/>
      <c r="S56" s="124"/>
      <c r="T56" s="124"/>
      <c r="U56" s="124"/>
      <c r="V56" s="124"/>
      <c r="W56" s="124"/>
      <c r="X56" s="325"/>
      <c r="Y56" s="325"/>
    </row>
    <row r="57" spans="1:29" ht="15.75" customHeight="1">
      <c r="A57" s="593" t="s">
        <v>133</v>
      </c>
      <c r="B57" s="593"/>
      <c r="C57" s="593"/>
      <c r="D57" s="593"/>
      <c r="E57" s="593"/>
      <c r="F57" s="593"/>
      <c r="G57" s="593"/>
      <c r="H57" s="594"/>
      <c r="I57" s="559" t="s">
        <v>134</v>
      </c>
      <c r="J57" s="561"/>
      <c r="K57" s="559" t="s">
        <v>135</v>
      </c>
      <c r="L57" s="561"/>
      <c r="M57" s="559" t="s">
        <v>136</v>
      </c>
      <c r="N57" s="561"/>
      <c r="P57" s="593" t="s">
        <v>133</v>
      </c>
      <c r="Q57" s="593"/>
      <c r="R57" s="593"/>
      <c r="S57" s="593"/>
      <c r="T57" s="593"/>
      <c r="U57" s="593"/>
      <c r="V57" s="593"/>
      <c r="W57" s="594"/>
      <c r="X57" s="559" t="s">
        <v>134</v>
      </c>
      <c r="Y57" s="561"/>
      <c r="Z57" s="559" t="s">
        <v>135</v>
      </c>
      <c r="AA57" s="561"/>
      <c r="AB57" s="559" t="s">
        <v>136</v>
      </c>
      <c r="AC57" s="561"/>
    </row>
    <row r="58" spans="1:29" ht="33" customHeight="1">
      <c r="A58" s="595"/>
      <c r="B58" s="595"/>
      <c r="C58" s="595"/>
      <c r="D58" s="595"/>
      <c r="E58" s="595"/>
      <c r="F58" s="595"/>
      <c r="G58" s="595"/>
      <c r="H58" s="596"/>
      <c r="I58" s="116"/>
      <c r="J58" s="117"/>
      <c r="K58" s="116"/>
      <c r="L58" s="117"/>
      <c r="M58" s="116"/>
      <c r="N58" s="117"/>
      <c r="P58" s="595"/>
      <c r="Q58" s="595"/>
      <c r="R58" s="595"/>
      <c r="S58" s="595"/>
      <c r="T58" s="595"/>
      <c r="U58" s="595"/>
      <c r="V58" s="595"/>
      <c r="W58" s="596"/>
      <c r="X58" s="116"/>
      <c r="Y58" s="117"/>
      <c r="Z58" s="116"/>
      <c r="AA58" s="117"/>
      <c r="AB58" s="116"/>
      <c r="AC58" s="117"/>
    </row>
    <row r="59" spans="1:29" s="119" customFormat="1" ht="24.75" customHeight="1">
      <c r="A59" s="559" t="s">
        <v>137</v>
      </c>
      <c r="B59" s="561"/>
      <c r="C59" s="590" t="str">
        <f>C3</f>
        <v>トリム Aグループ</v>
      </c>
      <c r="D59" s="591"/>
      <c r="E59" s="591"/>
      <c r="F59" s="591"/>
      <c r="G59" s="591"/>
      <c r="H59" s="592"/>
      <c r="I59" s="120" t="str">
        <f>I3</f>
        <v>4</v>
      </c>
      <c r="J59" s="121" t="s">
        <v>138</v>
      </c>
      <c r="K59" s="121"/>
      <c r="L59" s="121">
        <f>AA47+1</f>
        <v>11</v>
      </c>
      <c r="M59" s="121" t="s">
        <v>139</v>
      </c>
      <c r="N59" s="122"/>
      <c r="P59" s="559" t="s">
        <v>137</v>
      </c>
      <c r="Q59" s="561"/>
      <c r="R59" s="590" t="str">
        <f>C3</f>
        <v>トリム Aグループ</v>
      </c>
      <c r="S59" s="591"/>
      <c r="T59" s="591"/>
      <c r="U59" s="591"/>
      <c r="V59" s="591"/>
      <c r="W59" s="592"/>
      <c r="X59" s="120" t="str">
        <f>I3</f>
        <v>4</v>
      </c>
      <c r="Y59" s="121" t="s">
        <v>138</v>
      </c>
      <c r="Z59" s="121"/>
      <c r="AA59" s="121">
        <f>L59+1</f>
        <v>12</v>
      </c>
      <c r="AB59" s="121" t="s">
        <v>139</v>
      </c>
      <c r="AC59" s="122"/>
    </row>
    <row r="60" spans="1:29" s="119" customFormat="1" ht="24.75" customHeight="1">
      <c r="A60" s="559" t="s">
        <v>18</v>
      </c>
      <c r="B60" s="561"/>
      <c r="C60" s="559" t="str">
        <f>AF3</f>
        <v>MikaN A</v>
      </c>
      <c r="D60" s="560"/>
      <c r="E60" s="560"/>
      <c r="F60" s="560"/>
      <c r="G60" s="560"/>
      <c r="H60" s="561"/>
      <c r="I60" s="559" t="str">
        <f>AF4</f>
        <v>Lega（レーガ）</v>
      </c>
      <c r="J60" s="560"/>
      <c r="K60" s="560"/>
      <c r="L60" s="560"/>
      <c r="M60" s="560"/>
      <c r="N60" s="561"/>
      <c r="P60" s="559" t="s">
        <v>18</v>
      </c>
      <c r="Q60" s="561"/>
      <c r="R60" s="559" t="str">
        <f>AF7</f>
        <v>フラッシュ</v>
      </c>
      <c r="S60" s="560"/>
      <c r="T60" s="560"/>
      <c r="U60" s="560"/>
      <c r="V60" s="560"/>
      <c r="W60" s="561"/>
      <c r="X60" s="559" t="str">
        <f>AF8</f>
        <v>Fortuna+(フォルトゥーナプラス）</v>
      </c>
      <c r="Y60" s="560"/>
      <c r="Z60" s="560"/>
      <c r="AA60" s="560"/>
      <c r="AB60" s="560"/>
      <c r="AC60" s="561"/>
    </row>
    <row r="61" spans="1:29" s="119" customFormat="1" ht="24.75" customHeight="1">
      <c r="A61" s="567" t="s">
        <v>140</v>
      </c>
      <c r="B61" s="568"/>
      <c r="C61" s="577" t="s">
        <v>141</v>
      </c>
      <c r="D61" s="568"/>
      <c r="E61" s="588"/>
      <c r="F61" s="573"/>
      <c r="G61" s="573"/>
      <c r="H61" s="589" t="s">
        <v>41</v>
      </c>
      <c r="I61" s="589"/>
      <c r="J61" s="573"/>
      <c r="K61" s="573"/>
      <c r="L61" s="574"/>
      <c r="M61" s="577" t="s">
        <v>141</v>
      </c>
      <c r="N61" s="568"/>
      <c r="P61" s="567" t="s">
        <v>140</v>
      </c>
      <c r="Q61" s="568"/>
      <c r="R61" s="577" t="s">
        <v>141</v>
      </c>
      <c r="S61" s="568"/>
      <c r="T61" s="588"/>
      <c r="U61" s="573"/>
      <c r="V61" s="573"/>
      <c r="W61" s="589" t="s">
        <v>41</v>
      </c>
      <c r="X61" s="589"/>
      <c r="Y61" s="573"/>
      <c r="Z61" s="573"/>
      <c r="AA61" s="574"/>
      <c r="AB61" s="577" t="s">
        <v>141</v>
      </c>
      <c r="AC61" s="568"/>
    </row>
    <row r="62" spans="1:29" s="119" customFormat="1" ht="24.75" customHeight="1">
      <c r="A62" s="569"/>
      <c r="B62" s="570"/>
      <c r="C62" s="578"/>
      <c r="D62" s="570"/>
      <c r="E62" s="580"/>
      <c r="F62" s="581"/>
      <c r="G62" s="581"/>
      <c r="H62" s="582" t="s">
        <v>41</v>
      </c>
      <c r="I62" s="582"/>
      <c r="J62" s="581"/>
      <c r="K62" s="581"/>
      <c r="L62" s="583"/>
      <c r="M62" s="578"/>
      <c r="N62" s="570"/>
      <c r="P62" s="569"/>
      <c r="Q62" s="570"/>
      <c r="R62" s="578"/>
      <c r="S62" s="570"/>
      <c r="T62" s="580"/>
      <c r="U62" s="581"/>
      <c r="V62" s="581"/>
      <c r="W62" s="582" t="s">
        <v>41</v>
      </c>
      <c r="X62" s="582"/>
      <c r="Y62" s="581"/>
      <c r="Z62" s="581"/>
      <c r="AA62" s="583"/>
      <c r="AB62" s="578"/>
      <c r="AC62" s="570"/>
    </row>
    <row r="63" spans="1:29" s="119" customFormat="1" ht="24.75" customHeight="1">
      <c r="A63" s="571"/>
      <c r="B63" s="572"/>
      <c r="C63" s="579"/>
      <c r="D63" s="572"/>
      <c r="E63" s="563"/>
      <c r="F63" s="564"/>
      <c r="G63" s="564"/>
      <c r="H63" s="565" t="s">
        <v>41</v>
      </c>
      <c r="I63" s="565"/>
      <c r="J63" s="564"/>
      <c r="K63" s="564"/>
      <c r="L63" s="566"/>
      <c r="M63" s="579"/>
      <c r="N63" s="572"/>
      <c r="P63" s="571"/>
      <c r="Q63" s="572"/>
      <c r="R63" s="579"/>
      <c r="S63" s="572"/>
      <c r="T63" s="563"/>
      <c r="U63" s="564"/>
      <c r="V63" s="564"/>
      <c r="W63" s="565" t="s">
        <v>41</v>
      </c>
      <c r="X63" s="565"/>
      <c r="Y63" s="564"/>
      <c r="Z63" s="564"/>
      <c r="AA63" s="566"/>
      <c r="AB63" s="579"/>
      <c r="AC63" s="572"/>
    </row>
    <row r="64" spans="1:29" s="119" customFormat="1" ht="24.75" customHeight="1">
      <c r="A64" s="575" t="s">
        <v>142</v>
      </c>
      <c r="B64" s="576"/>
      <c r="C64" s="559"/>
      <c r="D64" s="560"/>
      <c r="E64" s="560"/>
      <c r="F64" s="560"/>
      <c r="G64" s="560"/>
      <c r="H64" s="561"/>
      <c r="I64" s="559"/>
      <c r="J64" s="560"/>
      <c r="K64" s="560"/>
      <c r="L64" s="560"/>
      <c r="M64" s="560"/>
      <c r="N64" s="561"/>
      <c r="P64" s="575" t="s">
        <v>142</v>
      </c>
      <c r="Q64" s="576"/>
      <c r="R64" s="559"/>
      <c r="S64" s="560"/>
      <c r="T64" s="560"/>
      <c r="U64" s="560"/>
      <c r="V64" s="560"/>
      <c r="W64" s="561"/>
      <c r="X64" s="559"/>
      <c r="Y64" s="560"/>
      <c r="Z64" s="560"/>
      <c r="AA64" s="560"/>
      <c r="AB64" s="560"/>
      <c r="AC64" s="561"/>
    </row>
    <row r="65" spans="1:29" s="119" customFormat="1" ht="24.75" customHeight="1">
      <c r="A65" s="584" t="s">
        <v>143</v>
      </c>
      <c r="B65" s="585"/>
      <c r="C65" s="559" t="str">
        <f>AF5</f>
        <v>Wing</v>
      </c>
      <c r="D65" s="560"/>
      <c r="E65" s="560"/>
      <c r="F65" s="560"/>
      <c r="G65" s="560"/>
      <c r="H65" s="561"/>
      <c r="I65" s="562" t="s">
        <v>144</v>
      </c>
      <c r="J65" s="562"/>
      <c r="K65" s="120"/>
      <c r="L65" s="121"/>
      <c r="M65" s="121"/>
      <c r="N65" s="122"/>
      <c r="P65" s="584" t="s">
        <v>143</v>
      </c>
      <c r="Q65" s="585"/>
      <c r="R65" s="559" t="str">
        <f>AF3</f>
        <v>MikaN A</v>
      </c>
      <c r="S65" s="560"/>
      <c r="T65" s="560"/>
      <c r="U65" s="560"/>
      <c r="V65" s="560"/>
      <c r="W65" s="561"/>
      <c r="X65" s="562" t="s">
        <v>144</v>
      </c>
      <c r="Y65" s="562"/>
      <c r="Z65" s="120"/>
      <c r="AA65" s="121"/>
      <c r="AB65" s="121"/>
      <c r="AC65" s="122"/>
    </row>
    <row r="66" spans="1:29" s="119" customFormat="1" ht="24.75" customHeight="1">
      <c r="A66" s="586"/>
      <c r="B66" s="587"/>
      <c r="C66" s="559" t="str">
        <f>AF6</f>
        <v>ALTAIR（アルタイル）</v>
      </c>
      <c r="D66" s="560"/>
      <c r="E66" s="560"/>
      <c r="F66" s="560"/>
      <c r="G66" s="560"/>
      <c r="H66" s="561"/>
      <c r="I66" s="562" t="s">
        <v>145</v>
      </c>
      <c r="J66" s="562"/>
      <c r="K66" s="120"/>
      <c r="L66" s="121"/>
      <c r="M66" s="121"/>
      <c r="N66" s="122"/>
      <c r="P66" s="586"/>
      <c r="Q66" s="587"/>
      <c r="R66" s="559" t="str">
        <f>AF4</f>
        <v>Lega（レーガ）</v>
      </c>
      <c r="S66" s="560"/>
      <c r="T66" s="560"/>
      <c r="U66" s="560"/>
      <c r="V66" s="560"/>
      <c r="W66" s="561"/>
      <c r="X66" s="562" t="s">
        <v>145</v>
      </c>
      <c r="Y66" s="562"/>
      <c r="Z66" s="120"/>
      <c r="AA66" s="121"/>
      <c r="AB66" s="121"/>
      <c r="AC66" s="122"/>
    </row>
  </sheetData>
  <sheetProtection/>
  <mergeCells count="348">
    <mergeCell ref="A65:B66"/>
    <mergeCell ref="C65:H65"/>
    <mergeCell ref="I65:J65"/>
    <mergeCell ref="P65:Q66"/>
    <mergeCell ref="R65:W65"/>
    <mergeCell ref="X65:Y65"/>
    <mergeCell ref="C66:H66"/>
    <mergeCell ref="I66:J66"/>
    <mergeCell ref="R66:W66"/>
    <mergeCell ref="H63:I63"/>
    <mergeCell ref="J63:L63"/>
    <mergeCell ref="T63:V63"/>
    <mergeCell ref="W63:X63"/>
    <mergeCell ref="Y63:AA63"/>
    <mergeCell ref="X66:Y66"/>
    <mergeCell ref="X64:AC64"/>
    <mergeCell ref="A64:B64"/>
    <mergeCell ref="C64:H64"/>
    <mergeCell ref="I64:N64"/>
    <mergeCell ref="P64:Q64"/>
    <mergeCell ref="R64:W64"/>
    <mergeCell ref="P61:Q63"/>
    <mergeCell ref="R61:S63"/>
    <mergeCell ref="T61:V61"/>
    <mergeCell ref="W61:X61"/>
    <mergeCell ref="M61:N63"/>
    <mergeCell ref="Y61:AA61"/>
    <mergeCell ref="AB61:AC63"/>
    <mergeCell ref="T62:V62"/>
    <mergeCell ref="W62:X62"/>
    <mergeCell ref="Y62:AA62"/>
    <mergeCell ref="A61:B63"/>
    <mergeCell ref="C61:D63"/>
    <mergeCell ref="E61:G61"/>
    <mergeCell ref="H61:I61"/>
    <mergeCell ref="J61:L61"/>
    <mergeCell ref="E62:G62"/>
    <mergeCell ref="H62:I62"/>
    <mergeCell ref="J62:L62"/>
    <mergeCell ref="E63:G63"/>
    <mergeCell ref="A60:B60"/>
    <mergeCell ref="C60:H60"/>
    <mergeCell ref="I60:N60"/>
    <mergeCell ref="P60:Q60"/>
    <mergeCell ref="R60:W60"/>
    <mergeCell ref="X60:AC60"/>
    <mergeCell ref="Z57:AA57"/>
    <mergeCell ref="AB57:AC57"/>
    <mergeCell ref="A59:B59"/>
    <mergeCell ref="C59:H59"/>
    <mergeCell ref="P59:Q59"/>
    <mergeCell ref="R59:W59"/>
    <mergeCell ref="X54:Y54"/>
    <mergeCell ref="A57:H58"/>
    <mergeCell ref="I57:J57"/>
    <mergeCell ref="K57:L57"/>
    <mergeCell ref="M57:N57"/>
    <mergeCell ref="P57:W58"/>
    <mergeCell ref="X57:Y57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A48:B48"/>
    <mergeCell ref="C48:H48"/>
    <mergeCell ref="I48:N48"/>
    <mergeCell ref="P48:Q48"/>
    <mergeCell ref="R48:W48"/>
    <mergeCell ref="X48:AC48"/>
    <mergeCell ref="Z45:AA45"/>
    <mergeCell ref="AB45:AC45"/>
    <mergeCell ref="A47:B47"/>
    <mergeCell ref="C47:H47"/>
    <mergeCell ref="P47:Q47"/>
    <mergeCell ref="R47:W47"/>
    <mergeCell ref="X44:Y44"/>
    <mergeCell ref="A45:H46"/>
    <mergeCell ref="I45:J45"/>
    <mergeCell ref="K45:L45"/>
    <mergeCell ref="M45:N45"/>
    <mergeCell ref="P45:W46"/>
    <mergeCell ref="X45:Y45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A38:B38"/>
    <mergeCell ref="C38:H38"/>
    <mergeCell ref="I38:N38"/>
    <mergeCell ref="P38:Q38"/>
    <mergeCell ref="R38:W38"/>
    <mergeCell ref="X38:AC38"/>
    <mergeCell ref="Z35:AA35"/>
    <mergeCell ref="AB35:AC35"/>
    <mergeCell ref="A37:B37"/>
    <mergeCell ref="C37:H37"/>
    <mergeCell ref="P37:Q37"/>
    <mergeCell ref="R37:W37"/>
    <mergeCell ref="X32:Y32"/>
    <mergeCell ref="A35:H36"/>
    <mergeCell ref="I35:J35"/>
    <mergeCell ref="K35:L35"/>
    <mergeCell ref="M35:N35"/>
    <mergeCell ref="P35:W36"/>
    <mergeCell ref="X35:Y35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A26:B26"/>
    <mergeCell ref="C26:H26"/>
    <mergeCell ref="I26:N26"/>
    <mergeCell ref="P26:Q26"/>
    <mergeCell ref="R26:W26"/>
    <mergeCell ref="X26:AC26"/>
    <mergeCell ref="Z23:AA23"/>
    <mergeCell ref="AB23:AC23"/>
    <mergeCell ref="A25:B25"/>
    <mergeCell ref="C25:H25"/>
    <mergeCell ref="P25:Q25"/>
    <mergeCell ref="R25:W25"/>
    <mergeCell ref="X22:Y22"/>
    <mergeCell ref="A23:H24"/>
    <mergeCell ref="I23:J23"/>
    <mergeCell ref="K23:L23"/>
    <mergeCell ref="M23:N23"/>
    <mergeCell ref="P23:W24"/>
    <mergeCell ref="X23:Y23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X10:Y10"/>
    <mergeCell ref="A8:B8"/>
    <mergeCell ref="C8:H8"/>
    <mergeCell ref="I8:N8"/>
    <mergeCell ref="P8:Q8"/>
    <mergeCell ref="R8:W8"/>
    <mergeCell ref="X8:AC8"/>
    <mergeCell ref="Y5:AA5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J6:L6"/>
    <mergeCell ref="E7:G7"/>
    <mergeCell ref="P5:Q7"/>
    <mergeCell ref="R5:S7"/>
    <mergeCell ref="T5:V5"/>
    <mergeCell ref="W5:X5"/>
    <mergeCell ref="R4:W4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K1:L1"/>
    <mergeCell ref="M1:N1"/>
    <mergeCell ref="A4:B4"/>
    <mergeCell ref="C4:H4"/>
    <mergeCell ref="I4:N4"/>
    <mergeCell ref="P4:Q4"/>
    <mergeCell ref="P1:W2"/>
    <mergeCell ref="X1:Y1"/>
    <mergeCell ref="Z1:AA1"/>
    <mergeCell ref="AB1:AC1"/>
    <mergeCell ref="A3:B3"/>
    <mergeCell ref="C3:H3"/>
    <mergeCell ref="P3:Q3"/>
    <mergeCell ref="R3:W3"/>
    <mergeCell ref="A1:H2"/>
    <mergeCell ref="I1:J1"/>
  </mergeCells>
  <printOptions/>
  <pageMargins left="0.25" right="0.25" top="0.75" bottom="0.75" header="0.3" footer="0.3"/>
  <pageSetup horizontalDpi="600" verticalDpi="600" orientation="landscape" paperSize="9" scale="97" r:id="rId1"/>
  <rowBreaks count="1" manualBreakCount="1">
    <brk id="22" max="2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1">
      <selection activeCell="I4" sqref="I4:N4"/>
    </sheetView>
  </sheetViews>
  <sheetFormatPr defaultColWidth="5" defaultRowHeight="14.25"/>
  <cols>
    <col min="1" max="31" width="5" style="125" customWidth="1"/>
    <col min="32" max="32" width="24.796875" style="347" customWidth="1"/>
    <col min="33" max="16384" width="5" style="125" customWidth="1"/>
  </cols>
  <sheetData>
    <row r="1" spans="1:29" ht="15.75" customHeight="1">
      <c r="A1" s="593" t="s">
        <v>133</v>
      </c>
      <c r="B1" s="593"/>
      <c r="C1" s="593"/>
      <c r="D1" s="593"/>
      <c r="E1" s="593"/>
      <c r="F1" s="593"/>
      <c r="G1" s="593"/>
      <c r="H1" s="594"/>
      <c r="I1" s="559" t="s">
        <v>134</v>
      </c>
      <c r="J1" s="561"/>
      <c r="K1" s="559" t="s">
        <v>358</v>
      </c>
      <c r="L1" s="561"/>
      <c r="M1" s="559" t="s">
        <v>359</v>
      </c>
      <c r="N1" s="561"/>
      <c r="P1" s="593" t="s">
        <v>133</v>
      </c>
      <c r="Q1" s="593"/>
      <c r="R1" s="593"/>
      <c r="S1" s="593"/>
      <c r="T1" s="593"/>
      <c r="U1" s="593"/>
      <c r="V1" s="593"/>
      <c r="W1" s="594"/>
      <c r="X1" s="559" t="s">
        <v>134</v>
      </c>
      <c r="Y1" s="561"/>
      <c r="Z1" s="559" t="s">
        <v>358</v>
      </c>
      <c r="AA1" s="561"/>
      <c r="AB1" s="559" t="s">
        <v>359</v>
      </c>
      <c r="AC1" s="561"/>
    </row>
    <row r="2" spans="1:29" ht="33" customHeight="1">
      <c r="A2" s="595"/>
      <c r="B2" s="595"/>
      <c r="C2" s="595"/>
      <c r="D2" s="595"/>
      <c r="E2" s="595"/>
      <c r="F2" s="595"/>
      <c r="G2" s="595"/>
      <c r="H2" s="596"/>
      <c r="I2" s="116"/>
      <c r="J2" s="117"/>
      <c r="K2" s="116"/>
      <c r="L2" s="117"/>
      <c r="M2" s="116"/>
      <c r="N2" s="117"/>
      <c r="P2" s="595"/>
      <c r="Q2" s="595"/>
      <c r="R2" s="595"/>
      <c r="S2" s="595"/>
      <c r="T2" s="595"/>
      <c r="U2" s="595"/>
      <c r="V2" s="595"/>
      <c r="W2" s="596"/>
      <c r="X2" s="116"/>
      <c r="Y2" s="117"/>
      <c r="Z2" s="116"/>
      <c r="AA2" s="117"/>
      <c r="AB2" s="116"/>
      <c r="AC2" s="117"/>
    </row>
    <row r="3" spans="1:32" s="119" customFormat="1" ht="25.5" customHeight="1">
      <c r="A3" s="559" t="s">
        <v>137</v>
      </c>
      <c r="B3" s="561"/>
      <c r="C3" s="590" t="s">
        <v>369</v>
      </c>
      <c r="D3" s="591"/>
      <c r="E3" s="591"/>
      <c r="F3" s="591"/>
      <c r="G3" s="591"/>
      <c r="H3" s="592"/>
      <c r="I3" s="258" t="s">
        <v>270</v>
      </c>
      <c r="J3" s="121" t="s">
        <v>361</v>
      </c>
      <c r="K3" s="121"/>
      <c r="L3" s="121">
        <v>1</v>
      </c>
      <c r="M3" s="121" t="s">
        <v>139</v>
      </c>
      <c r="N3" s="122"/>
      <c r="P3" s="559" t="s">
        <v>137</v>
      </c>
      <c r="Q3" s="561"/>
      <c r="R3" s="590" t="str">
        <f>C3</f>
        <v>トリム Ｂグループ</v>
      </c>
      <c r="S3" s="591"/>
      <c r="T3" s="591"/>
      <c r="U3" s="591"/>
      <c r="V3" s="591"/>
      <c r="W3" s="592"/>
      <c r="X3" s="120" t="str">
        <f>I3</f>
        <v>7</v>
      </c>
      <c r="Y3" s="121" t="s">
        <v>362</v>
      </c>
      <c r="Z3" s="121"/>
      <c r="AA3" s="121">
        <f>L3+1</f>
        <v>2</v>
      </c>
      <c r="AB3" s="121" t="s">
        <v>139</v>
      </c>
      <c r="AC3" s="122"/>
      <c r="AF3" s="348" t="str">
        <f>7コート5!AO4</f>
        <v>グッピー・レッド</v>
      </c>
    </row>
    <row r="4" spans="1:32" s="119" customFormat="1" ht="25.5" customHeight="1">
      <c r="A4" s="559" t="s">
        <v>18</v>
      </c>
      <c r="B4" s="561"/>
      <c r="C4" s="559" t="str">
        <f>AF3</f>
        <v>グッピー・レッド</v>
      </c>
      <c r="D4" s="560"/>
      <c r="E4" s="560"/>
      <c r="F4" s="560"/>
      <c r="G4" s="560"/>
      <c r="H4" s="561"/>
      <c r="I4" s="559" t="str">
        <f>AF4</f>
        <v>MikaN B</v>
      </c>
      <c r="J4" s="560"/>
      <c r="K4" s="560"/>
      <c r="L4" s="560"/>
      <c r="M4" s="560"/>
      <c r="N4" s="561"/>
      <c r="P4" s="559" t="s">
        <v>18</v>
      </c>
      <c r="Q4" s="561"/>
      <c r="R4" s="559" t="str">
        <f>AF5</f>
        <v>雅やか</v>
      </c>
      <c r="S4" s="560"/>
      <c r="T4" s="560"/>
      <c r="U4" s="560"/>
      <c r="V4" s="560"/>
      <c r="W4" s="561"/>
      <c r="X4" s="559" t="str">
        <f>AF6</f>
        <v>DRY</v>
      </c>
      <c r="Y4" s="560"/>
      <c r="Z4" s="560"/>
      <c r="AA4" s="560"/>
      <c r="AB4" s="560"/>
      <c r="AC4" s="561"/>
      <c r="AF4" s="348" t="str">
        <f>7コート5!AO5</f>
        <v>MikaN B</v>
      </c>
    </row>
    <row r="5" spans="1:32" s="119" customFormat="1" ht="25.5" customHeight="1">
      <c r="A5" s="567" t="s">
        <v>140</v>
      </c>
      <c r="B5" s="568"/>
      <c r="C5" s="577" t="s">
        <v>363</v>
      </c>
      <c r="D5" s="568"/>
      <c r="E5" s="588"/>
      <c r="F5" s="573"/>
      <c r="G5" s="573"/>
      <c r="H5" s="589" t="s">
        <v>364</v>
      </c>
      <c r="I5" s="589"/>
      <c r="J5" s="573"/>
      <c r="K5" s="573"/>
      <c r="L5" s="574"/>
      <c r="M5" s="577" t="s">
        <v>363</v>
      </c>
      <c r="N5" s="568"/>
      <c r="P5" s="567" t="s">
        <v>140</v>
      </c>
      <c r="Q5" s="568"/>
      <c r="R5" s="577" t="s">
        <v>363</v>
      </c>
      <c r="S5" s="568"/>
      <c r="T5" s="588"/>
      <c r="U5" s="573"/>
      <c r="V5" s="573"/>
      <c r="W5" s="589" t="s">
        <v>364</v>
      </c>
      <c r="X5" s="589"/>
      <c r="Y5" s="573"/>
      <c r="Z5" s="573"/>
      <c r="AA5" s="574"/>
      <c r="AB5" s="577" t="s">
        <v>363</v>
      </c>
      <c r="AC5" s="568"/>
      <c r="AF5" s="348" t="str">
        <f>7コート5!AO6</f>
        <v>雅やか</v>
      </c>
    </row>
    <row r="6" spans="1:32" s="119" customFormat="1" ht="25.5" customHeight="1">
      <c r="A6" s="569"/>
      <c r="B6" s="570"/>
      <c r="C6" s="578"/>
      <c r="D6" s="570"/>
      <c r="E6" s="580"/>
      <c r="F6" s="581"/>
      <c r="G6" s="581"/>
      <c r="H6" s="582" t="s">
        <v>364</v>
      </c>
      <c r="I6" s="582"/>
      <c r="J6" s="581"/>
      <c r="K6" s="581"/>
      <c r="L6" s="583"/>
      <c r="M6" s="578"/>
      <c r="N6" s="570"/>
      <c r="P6" s="569"/>
      <c r="Q6" s="570"/>
      <c r="R6" s="578"/>
      <c r="S6" s="570"/>
      <c r="T6" s="580"/>
      <c r="U6" s="581"/>
      <c r="V6" s="581"/>
      <c r="W6" s="582" t="s">
        <v>364</v>
      </c>
      <c r="X6" s="582"/>
      <c r="Y6" s="581"/>
      <c r="Z6" s="581"/>
      <c r="AA6" s="583"/>
      <c r="AB6" s="578"/>
      <c r="AC6" s="570"/>
      <c r="AF6" s="348" t="str">
        <f>7コート5!AO7</f>
        <v>DRY</v>
      </c>
    </row>
    <row r="7" spans="1:32" s="119" customFormat="1" ht="25.5" customHeight="1">
      <c r="A7" s="571"/>
      <c r="B7" s="572"/>
      <c r="C7" s="579"/>
      <c r="D7" s="572"/>
      <c r="E7" s="563"/>
      <c r="F7" s="564"/>
      <c r="G7" s="564"/>
      <c r="H7" s="565" t="s">
        <v>364</v>
      </c>
      <c r="I7" s="565"/>
      <c r="J7" s="564"/>
      <c r="K7" s="564"/>
      <c r="L7" s="566"/>
      <c r="M7" s="579"/>
      <c r="N7" s="572"/>
      <c r="P7" s="571"/>
      <c r="Q7" s="572"/>
      <c r="R7" s="579"/>
      <c r="S7" s="572"/>
      <c r="T7" s="563"/>
      <c r="U7" s="564"/>
      <c r="V7" s="564"/>
      <c r="W7" s="565" t="s">
        <v>364</v>
      </c>
      <c r="X7" s="565"/>
      <c r="Y7" s="564"/>
      <c r="Z7" s="564"/>
      <c r="AA7" s="566"/>
      <c r="AB7" s="579"/>
      <c r="AC7" s="572"/>
      <c r="AF7" s="348" t="str">
        <f>7コート5!AO8</f>
        <v>ノーティーナノ</v>
      </c>
    </row>
    <row r="8" spans="1:32" s="119" customFormat="1" ht="25.5" customHeight="1">
      <c r="A8" s="575" t="s">
        <v>365</v>
      </c>
      <c r="B8" s="576"/>
      <c r="C8" s="559"/>
      <c r="D8" s="560"/>
      <c r="E8" s="560"/>
      <c r="F8" s="560"/>
      <c r="G8" s="560"/>
      <c r="H8" s="561"/>
      <c r="I8" s="559"/>
      <c r="J8" s="560"/>
      <c r="K8" s="560"/>
      <c r="L8" s="560"/>
      <c r="M8" s="560"/>
      <c r="N8" s="561"/>
      <c r="P8" s="575" t="s">
        <v>365</v>
      </c>
      <c r="Q8" s="576"/>
      <c r="R8" s="559"/>
      <c r="S8" s="560"/>
      <c r="T8" s="560"/>
      <c r="U8" s="560"/>
      <c r="V8" s="560"/>
      <c r="W8" s="561"/>
      <c r="X8" s="559"/>
      <c r="Y8" s="560"/>
      <c r="Z8" s="560"/>
      <c r="AA8" s="560"/>
      <c r="AB8" s="560"/>
      <c r="AC8" s="561"/>
      <c r="AF8" s="349"/>
    </row>
    <row r="9" spans="1:32" s="119" customFormat="1" ht="25.5" customHeight="1">
      <c r="A9" s="584" t="s">
        <v>143</v>
      </c>
      <c r="B9" s="585"/>
      <c r="C9" s="559" t="str">
        <f>AF5</f>
        <v>雅やか</v>
      </c>
      <c r="D9" s="560"/>
      <c r="E9" s="560"/>
      <c r="F9" s="560"/>
      <c r="G9" s="560"/>
      <c r="H9" s="561"/>
      <c r="I9" s="562" t="s">
        <v>144</v>
      </c>
      <c r="J9" s="562"/>
      <c r="K9" s="120"/>
      <c r="L9" s="121"/>
      <c r="M9" s="121"/>
      <c r="N9" s="122"/>
      <c r="P9" s="584" t="s">
        <v>143</v>
      </c>
      <c r="Q9" s="585"/>
      <c r="R9" s="559" t="str">
        <f>AF3</f>
        <v>グッピー・レッド</v>
      </c>
      <c r="S9" s="560"/>
      <c r="T9" s="560"/>
      <c r="U9" s="560"/>
      <c r="V9" s="560"/>
      <c r="W9" s="561"/>
      <c r="X9" s="562" t="s">
        <v>144</v>
      </c>
      <c r="Y9" s="562"/>
      <c r="Z9" s="120"/>
      <c r="AA9" s="121"/>
      <c r="AB9" s="121"/>
      <c r="AC9" s="122"/>
      <c r="AF9" s="349"/>
    </row>
    <row r="10" spans="1:32" s="119" customFormat="1" ht="25.5" customHeight="1">
      <c r="A10" s="586"/>
      <c r="B10" s="587"/>
      <c r="C10" s="559" t="str">
        <f>AF6</f>
        <v>DRY</v>
      </c>
      <c r="D10" s="560"/>
      <c r="E10" s="560"/>
      <c r="F10" s="560"/>
      <c r="G10" s="560"/>
      <c r="H10" s="561"/>
      <c r="I10" s="562" t="s">
        <v>145</v>
      </c>
      <c r="J10" s="562"/>
      <c r="K10" s="120"/>
      <c r="L10" s="121"/>
      <c r="M10" s="121"/>
      <c r="N10" s="122"/>
      <c r="P10" s="586"/>
      <c r="Q10" s="587"/>
      <c r="R10" s="559" t="str">
        <f>AF4</f>
        <v>MikaN B</v>
      </c>
      <c r="S10" s="560"/>
      <c r="T10" s="560"/>
      <c r="U10" s="560"/>
      <c r="V10" s="560"/>
      <c r="W10" s="561"/>
      <c r="X10" s="562" t="s">
        <v>145</v>
      </c>
      <c r="Y10" s="562"/>
      <c r="Z10" s="120"/>
      <c r="AA10" s="121"/>
      <c r="AB10" s="121"/>
      <c r="AC10" s="122"/>
      <c r="AF10" s="349"/>
    </row>
    <row r="11" spans="1:25" ht="18.75" customHeight="1">
      <c r="A11" s="123"/>
      <c r="B11" s="123"/>
      <c r="C11" s="124"/>
      <c r="D11" s="124"/>
      <c r="E11" s="124"/>
      <c r="F11" s="124"/>
      <c r="G11" s="124"/>
      <c r="H11" s="124"/>
      <c r="I11" s="254"/>
      <c r="J11" s="254"/>
      <c r="P11" s="123"/>
      <c r="Q11" s="123"/>
      <c r="R11" s="124"/>
      <c r="S11" s="124"/>
      <c r="T11" s="124"/>
      <c r="U11" s="124"/>
      <c r="V11" s="124"/>
      <c r="W11" s="124"/>
      <c r="X11" s="254"/>
      <c r="Y11" s="254"/>
    </row>
    <row r="12" spans="1:25" ht="18.75" customHeight="1">
      <c r="A12" s="123"/>
      <c r="B12" s="123"/>
      <c r="C12" s="124"/>
      <c r="D12" s="124"/>
      <c r="E12" s="124"/>
      <c r="F12" s="124"/>
      <c r="G12" s="124"/>
      <c r="H12" s="124"/>
      <c r="I12" s="254"/>
      <c r="J12" s="254"/>
      <c r="P12" s="123"/>
      <c r="Q12" s="123"/>
      <c r="R12" s="124"/>
      <c r="S12" s="124"/>
      <c r="T12" s="124"/>
      <c r="U12" s="124"/>
      <c r="V12" s="124"/>
      <c r="W12" s="124"/>
      <c r="X12" s="254"/>
      <c r="Y12" s="254"/>
    </row>
    <row r="13" spans="1:29" ht="15.75" customHeight="1">
      <c r="A13" s="593" t="s">
        <v>133</v>
      </c>
      <c r="B13" s="593"/>
      <c r="C13" s="593"/>
      <c r="D13" s="593"/>
      <c r="E13" s="593"/>
      <c r="F13" s="593"/>
      <c r="G13" s="593"/>
      <c r="H13" s="594"/>
      <c r="I13" s="559" t="s">
        <v>134</v>
      </c>
      <c r="J13" s="561"/>
      <c r="K13" s="559" t="s">
        <v>358</v>
      </c>
      <c r="L13" s="561"/>
      <c r="M13" s="559" t="s">
        <v>359</v>
      </c>
      <c r="N13" s="561"/>
      <c r="P13" s="593" t="s">
        <v>133</v>
      </c>
      <c r="Q13" s="593"/>
      <c r="R13" s="593"/>
      <c r="S13" s="593"/>
      <c r="T13" s="593"/>
      <c r="U13" s="593"/>
      <c r="V13" s="593"/>
      <c r="W13" s="594"/>
      <c r="X13" s="559" t="s">
        <v>134</v>
      </c>
      <c r="Y13" s="561"/>
      <c r="Z13" s="559" t="s">
        <v>358</v>
      </c>
      <c r="AA13" s="561"/>
      <c r="AB13" s="559" t="s">
        <v>359</v>
      </c>
      <c r="AC13" s="561"/>
    </row>
    <row r="14" spans="1:29" ht="33" customHeight="1">
      <c r="A14" s="595"/>
      <c r="B14" s="595"/>
      <c r="C14" s="595"/>
      <c r="D14" s="595"/>
      <c r="E14" s="595"/>
      <c r="F14" s="595"/>
      <c r="G14" s="595"/>
      <c r="H14" s="596"/>
      <c r="I14" s="116"/>
      <c r="J14" s="117"/>
      <c r="K14" s="116"/>
      <c r="L14" s="117"/>
      <c r="M14" s="116"/>
      <c r="N14" s="117"/>
      <c r="P14" s="595"/>
      <c r="Q14" s="595"/>
      <c r="R14" s="595"/>
      <c r="S14" s="595"/>
      <c r="T14" s="595"/>
      <c r="U14" s="595"/>
      <c r="V14" s="595"/>
      <c r="W14" s="596"/>
      <c r="X14" s="116"/>
      <c r="Y14" s="117"/>
      <c r="Z14" s="116"/>
      <c r="AA14" s="117"/>
      <c r="AB14" s="116"/>
      <c r="AC14" s="117"/>
    </row>
    <row r="15" spans="1:32" s="119" customFormat="1" ht="24.75" customHeight="1">
      <c r="A15" s="559" t="s">
        <v>137</v>
      </c>
      <c r="B15" s="561"/>
      <c r="C15" s="590" t="str">
        <f>C3</f>
        <v>トリム Ｂグループ</v>
      </c>
      <c r="D15" s="591"/>
      <c r="E15" s="591"/>
      <c r="F15" s="591"/>
      <c r="G15" s="591"/>
      <c r="H15" s="592"/>
      <c r="I15" s="120" t="str">
        <f>I3</f>
        <v>7</v>
      </c>
      <c r="J15" s="121" t="s">
        <v>362</v>
      </c>
      <c r="K15" s="121"/>
      <c r="L15" s="121">
        <f>AA3+1</f>
        <v>3</v>
      </c>
      <c r="M15" s="121" t="s">
        <v>139</v>
      </c>
      <c r="N15" s="122"/>
      <c r="P15" s="559" t="s">
        <v>137</v>
      </c>
      <c r="Q15" s="561"/>
      <c r="R15" s="590" t="str">
        <f>C3</f>
        <v>トリム Ｂグループ</v>
      </c>
      <c r="S15" s="591"/>
      <c r="T15" s="591"/>
      <c r="U15" s="591"/>
      <c r="V15" s="591"/>
      <c r="W15" s="592"/>
      <c r="X15" s="120" t="str">
        <f>I3</f>
        <v>7</v>
      </c>
      <c r="Y15" s="121" t="s">
        <v>362</v>
      </c>
      <c r="Z15" s="121"/>
      <c r="AA15" s="121">
        <f>L15+1</f>
        <v>4</v>
      </c>
      <c r="AB15" s="121" t="s">
        <v>139</v>
      </c>
      <c r="AC15" s="122"/>
      <c r="AF15" s="349"/>
    </row>
    <row r="16" spans="1:32" s="119" customFormat="1" ht="24.75" customHeight="1">
      <c r="A16" s="559" t="s">
        <v>18</v>
      </c>
      <c r="B16" s="561"/>
      <c r="C16" s="559" t="str">
        <f>AF3</f>
        <v>グッピー・レッド</v>
      </c>
      <c r="D16" s="560"/>
      <c r="E16" s="560"/>
      <c r="F16" s="560"/>
      <c r="G16" s="560"/>
      <c r="H16" s="561"/>
      <c r="I16" s="559" t="str">
        <f>AF7</f>
        <v>ノーティーナノ</v>
      </c>
      <c r="J16" s="560"/>
      <c r="K16" s="560"/>
      <c r="L16" s="560"/>
      <c r="M16" s="560"/>
      <c r="N16" s="561"/>
      <c r="P16" s="559" t="s">
        <v>18</v>
      </c>
      <c r="Q16" s="561"/>
      <c r="R16" s="559" t="str">
        <f>AF4</f>
        <v>MikaN B</v>
      </c>
      <c r="S16" s="560"/>
      <c r="T16" s="560"/>
      <c r="U16" s="560"/>
      <c r="V16" s="560"/>
      <c r="W16" s="561"/>
      <c r="X16" s="559" t="str">
        <f>AF5</f>
        <v>雅やか</v>
      </c>
      <c r="Y16" s="560"/>
      <c r="Z16" s="560"/>
      <c r="AA16" s="560"/>
      <c r="AB16" s="560"/>
      <c r="AC16" s="561"/>
      <c r="AF16" s="349"/>
    </row>
    <row r="17" spans="1:32" s="119" customFormat="1" ht="24.75" customHeight="1">
      <c r="A17" s="567" t="s">
        <v>140</v>
      </c>
      <c r="B17" s="568"/>
      <c r="C17" s="577" t="s">
        <v>363</v>
      </c>
      <c r="D17" s="568"/>
      <c r="E17" s="588"/>
      <c r="F17" s="573"/>
      <c r="G17" s="573"/>
      <c r="H17" s="589" t="s">
        <v>364</v>
      </c>
      <c r="I17" s="589"/>
      <c r="J17" s="573"/>
      <c r="K17" s="573"/>
      <c r="L17" s="574"/>
      <c r="M17" s="577" t="s">
        <v>363</v>
      </c>
      <c r="N17" s="568"/>
      <c r="P17" s="567" t="s">
        <v>140</v>
      </c>
      <c r="Q17" s="568"/>
      <c r="R17" s="577" t="s">
        <v>363</v>
      </c>
      <c r="S17" s="568"/>
      <c r="T17" s="588"/>
      <c r="U17" s="573"/>
      <c r="V17" s="573"/>
      <c r="W17" s="589" t="s">
        <v>364</v>
      </c>
      <c r="X17" s="589"/>
      <c r="Y17" s="573"/>
      <c r="Z17" s="573"/>
      <c r="AA17" s="574"/>
      <c r="AB17" s="577" t="s">
        <v>363</v>
      </c>
      <c r="AC17" s="568"/>
      <c r="AF17" s="349"/>
    </row>
    <row r="18" spans="1:32" s="119" customFormat="1" ht="24.75" customHeight="1">
      <c r="A18" s="569"/>
      <c r="B18" s="570"/>
      <c r="C18" s="578"/>
      <c r="D18" s="570"/>
      <c r="E18" s="580"/>
      <c r="F18" s="581"/>
      <c r="G18" s="581"/>
      <c r="H18" s="582" t="s">
        <v>364</v>
      </c>
      <c r="I18" s="582"/>
      <c r="J18" s="581"/>
      <c r="K18" s="581"/>
      <c r="L18" s="583"/>
      <c r="M18" s="578"/>
      <c r="N18" s="570"/>
      <c r="P18" s="569"/>
      <c r="Q18" s="570"/>
      <c r="R18" s="578"/>
      <c r="S18" s="570"/>
      <c r="T18" s="580"/>
      <c r="U18" s="581"/>
      <c r="V18" s="581"/>
      <c r="W18" s="582" t="s">
        <v>364</v>
      </c>
      <c r="X18" s="582"/>
      <c r="Y18" s="581"/>
      <c r="Z18" s="581"/>
      <c r="AA18" s="583"/>
      <c r="AB18" s="578"/>
      <c r="AC18" s="570"/>
      <c r="AF18" s="349"/>
    </row>
    <row r="19" spans="1:32" s="119" customFormat="1" ht="24.75" customHeight="1">
      <c r="A19" s="571"/>
      <c r="B19" s="572"/>
      <c r="C19" s="579"/>
      <c r="D19" s="572"/>
      <c r="E19" s="563"/>
      <c r="F19" s="564"/>
      <c r="G19" s="564"/>
      <c r="H19" s="565" t="s">
        <v>364</v>
      </c>
      <c r="I19" s="565"/>
      <c r="J19" s="564"/>
      <c r="K19" s="564"/>
      <c r="L19" s="566"/>
      <c r="M19" s="579"/>
      <c r="N19" s="572"/>
      <c r="P19" s="571"/>
      <c r="Q19" s="572"/>
      <c r="R19" s="579"/>
      <c r="S19" s="572"/>
      <c r="T19" s="563"/>
      <c r="U19" s="564"/>
      <c r="V19" s="564"/>
      <c r="W19" s="565" t="s">
        <v>364</v>
      </c>
      <c r="X19" s="565"/>
      <c r="Y19" s="564"/>
      <c r="Z19" s="564"/>
      <c r="AA19" s="566"/>
      <c r="AB19" s="579"/>
      <c r="AC19" s="572"/>
      <c r="AF19" s="349"/>
    </row>
    <row r="20" spans="1:32" s="119" customFormat="1" ht="24.75" customHeight="1">
      <c r="A20" s="575" t="s">
        <v>365</v>
      </c>
      <c r="B20" s="576"/>
      <c r="C20" s="559"/>
      <c r="D20" s="560"/>
      <c r="E20" s="560"/>
      <c r="F20" s="560"/>
      <c r="G20" s="560"/>
      <c r="H20" s="561"/>
      <c r="I20" s="559"/>
      <c r="J20" s="560"/>
      <c r="K20" s="560"/>
      <c r="L20" s="560"/>
      <c r="M20" s="560"/>
      <c r="N20" s="561"/>
      <c r="P20" s="575" t="s">
        <v>365</v>
      </c>
      <c r="Q20" s="576"/>
      <c r="R20" s="559"/>
      <c r="S20" s="560"/>
      <c r="T20" s="560"/>
      <c r="U20" s="560"/>
      <c r="V20" s="560"/>
      <c r="W20" s="561"/>
      <c r="X20" s="559"/>
      <c r="Y20" s="560"/>
      <c r="Z20" s="560"/>
      <c r="AA20" s="560"/>
      <c r="AB20" s="560"/>
      <c r="AC20" s="561"/>
      <c r="AF20" s="349"/>
    </row>
    <row r="21" spans="1:32" s="119" customFormat="1" ht="24.75" customHeight="1">
      <c r="A21" s="584" t="s">
        <v>143</v>
      </c>
      <c r="B21" s="585"/>
      <c r="C21" s="559" t="str">
        <f>AF4</f>
        <v>MikaN B</v>
      </c>
      <c r="D21" s="560"/>
      <c r="E21" s="560"/>
      <c r="F21" s="560"/>
      <c r="G21" s="560"/>
      <c r="H21" s="561"/>
      <c r="I21" s="562" t="s">
        <v>144</v>
      </c>
      <c r="J21" s="562"/>
      <c r="K21" s="120"/>
      <c r="L21" s="121"/>
      <c r="M21" s="121"/>
      <c r="N21" s="122"/>
      <c r="P21" s="584" t="s">
        <v>143</v>
      </c>
      <c r="Q21" s="585"/>
      <c r="R21" s="559" t="str">
        <f>AF3</f>
        <v>グッピー・レッド</v>
      </c>
      <c r="S21" s="560"/>
      <c r="T21" s="560"/>
      <c r="U21" s="560"/>
      <c r="V21" s="560"/>
      <c r="W21" s="561"/>
      <c r="X21" s="562" t="s">
        <v>144</v>
      </c>
      <c r="Y21" s="562"/>
      <c r="Z21" s="120"/>
      <c r="AA21" s="121"/>
      <c r="AB21" s="121"/>
      <c r="AC21" s="122"/>
      <c r="AF21" s="349"/>
    </row>
    <row r="22" spans="1:32" s="119" customFormat="1" ht="24.75" customHeight="1">
      <c r="A22" s="586"/>
      <c r="B22" s="587"/>
      <c r="C22" s="559" t="str">
        <f>AF5</f>
        <v>雅やか</v>
      </c>
      <c r="D22" s="560"/>
      <c r="E22" s="560"/>
      <c r="F22" s="560"/>
      <c r="G22" s="560"/>
      <c r="H22" s="561"/>
      <c r="I22" s="562" t="s">
        <v>145</v>
      </c>
      <c r="J22" s="562"/>
      <c r="K22" s="120"/>
      <c r="L22" s="121"/>
      <c r="M22" s="121"/>
      <c r="N22" s="122"/>
      <c r="P22" s="586"/>
      <c r="Q22" s="587"/>
      <c r="R22" s="559" t="str">
        <f>AF7</f>
        <v>ノーティーナノ</v>
      </c>
      <c r="S22" s="560"/>
      <c r="T22" s="560"/>
      <c r="U22" s="560"/>
      <c r="V22" s="560"/>
      <c r="W22" s="561"/>
      <c r="X22" s="562" t="s">
        <v>145</v>
      </c>
      <c r="Y22" s="562"/>
      <c r="Z22" s="120"/>
      <c r="AA22" s="121"/>
      <c r="AB22" s="121"/>
      <c r="AC22" s="122"/>
      <c r="AF22" s="349"/>
    </row>
    <row r="23" spans="1:29" ht="15.75" customHeight="1">
      <c r="A23" s="593" t="s">
        <v>133</v>
      </c>
      <c r="B23" s="593"/>
      <c r="C23" s="593"/>
      <c r="D23" s="593"/>
      <c r="E23" s="593"/>
      <c r="F23" s="593"/>
      <c r="G23" s="593"/>
      <c r="H23" s="594"/>
      <c r="I23" s="559" t="s">
        <v>134</v>
      </c>
      <c r="J23" s="561"/>
      <c r="K23" s="559" t="s">
        <v>358</v>
      </c>
      <c r="L23" s="561"/>
      <c r="M23" s="559" t="s">
        <v>359</v>
      </c>
      <c r="N23" s="561"/>
      <c r="P23" s="593" t="s">
        <v>133</v>
      </c>
      <c r="Q23" s="593"/>
      <c r="R23" s="593"/>
      <c r="S23" s="593"/>
      <c r="T23" s="593"/>
      <c r="U23" s="593"/>
      <c r="V23" s="593"/>
      <c r="W23" s="594"/>
      <c r="X23" s="559" t="s">
        <v>134</v>
      </c>
      <c r="Y23" s="561"/>
      <c r="Z23" s="559" t="s">
        <v>358</v>
      </c>
      <c r="AA23" s="561"/>
      <c r="AB23" s="559" t="s">
        <v>359</v>
      </c>
      <c r="AC23" s="561"/>
    </row>
    <row r="24" spans="1:29" ht="33" customHeight="1">
      <c r="A24" s="595"/>
      <c r="B24" s="595"/>
      <c r="C24" s="595"/>
      <c r="D24" s="595"/>
      <c r="E24" s="595"/>
      <c r="F24" s="595"/>
      <c r="G24" s="595"/>
      <c r="H24" s="596"/>
      <c r="I24" s="116"/>
      <c r="J24" s="117"/>
      <c r="K24" s="116"/>
      <c r="L24" s="117"/>
      <c r="M24" s="116"/>
      <c r="N24" s="117"/>
      <c r="P24" s="595"/>
      <c r="Q24" s="595"/>
      <c r="R24" s="595"/>
      <c r="S24" s="595"/>
      <c r="T24" s="595"/>
      <c r="U24" s="595"/>
      <c r="V24" s="595"/>
      <c r="W24" s="596"/>
      <c r="X24" s="116"/>
      <c r="Y24" s="117"/>
      <c r="Z24" s="116"/>
      <c r="AA24" s="117"/>
      <c r="AB24" s="116"/>
      <c r="AC24" s="117"/>
    </row>
    <row r="25" spans="1:32" s="119" customFormat="1" ht="25.5" customHeight="1">
      <c r="A25" s="559" t="s">
        <v>137</v>
      </c>
      <c r="B25" s="561"/>
      <c r="C25" s="590" t="str">
        <f>C3</f>
        <v>トリム Ｂグループ</v>
      </c>
      <c r="D25" s="591"/>
      <c r="E25" s="591"/>
      <c r="F25" s="591"/>
      <c r="G25" s="591"/>
      <c r="H25" s="592"/>
      <c r="I25" s="120" t="str">
        <f>I3</f>
        <v>7</v>
      </c>
      <c r="J25" s="121" t="s">
        <v>362</v>
      </c>
      <c r="K25" s="121"/>
      <c r="L25" s="121">
        <f>AA15+1</f>
        <v>5</v>
      </c>
      <c r="M25" s="121" t="s">
        <v>139</v>
      </c>
      <c r="N25" s="122"/>
      <c r="P25" s="559" t="s">
        <v>137</v>
      </c>
      <c r="Q25" s="561"/>
      <c r="R25" s="590" t="str">
        <f>C3</f>
        <v>トリム Ｂグループ</v>
      </c>
      <c r="S25" s="591"/>
      <c r="T25" s="591"/>
      <c r="U25" s="591"/>
      <c r="V25" s="591"/>
      <c r="W25" s="592"/>
      <c r="X25" s="120" t="str">
        <f>I3</f>
        <v>7</v>
      </c>
      <c r="Y25" s="121" t="s">
        <v>362</v>
      </c>
      <c r="Z25" s="121"/>
      <c r="AA25" s="121">
        <f>L25+1</f>
        <v>6</v>
      </c>
      <c r="AB25" s="121" t="s">
        <v>139</v>
      </c>
      <c r="AC25" s="122"/>
      <c r="AF25" s="349"/>
    </row>
    <row r="26" spans="1:32" s="119" customFormat="1" ht="25.5" customHeight="1">
      <c r="A26" s="559" t="s">
        <v>18</v>
      </c>
      <c r="B26" s="561"/>
      <c r="C26" s="559" t="str">
        <f>AF6</f>
        <v>DRY</v>
      </c>
      <c r="D26" s="560"/>
      <c r="E26" s="560"/>
      <c r="F26" s="560"/>
      <c r="G26" s="560"/>
      <c r="H26" s="561"/>
      <c r="I26" s="559" t="str">
        <f>AF7</f>
        <v>ノーティーナノ</v>
      </c>
      <c r="J26" s="560"/>
      <c r="K26" s="560"/>
      <c r="L26" s="560"/>
      <c r="M26" s="560"/>
      <c r="N26" s="561"/>
      <c r="P26" s="559" t="s">
        <v>18</v>
      </c>
      <c r="Q26" s="561"/>
      <c r="R26" s="559" t="str">
        <f>AF3</f>
        <v>グッピー・レッド</v>
      </c>
      <c r="S26" s="560"/>
      <c r="T26" s="560"/>
      <c r="U26" s="560"/>
      <c r="V26" s="560"/>
      <c r="W26" s="561"/>
      <c r="X26" s="559" t="str">
        <f>AF5</f>
        <v>雅やか</v>
      </c>
      <c r="Y26" s="560"/>
      <c r="Z26" s="560"/>
      <c r="AA26" s="560"/>
      <c r="AB26" s="560"/>
      <c r="AC26" s="561"/>
      <c r="AF26" s="349"/>
    </row>
    <row r="27" spans="1:32" s="119" customFormat="1" ht="25.5" customHeight="1">
      <c r="A27" s="567" t="s">
        <v>140</v>
      </c>
      <c r="B27" s="568"/>
      <c r="C27" s="577" t="s">
        <v>363</v>
      </c>
      <c r="D27" s="568"/>
      <c r="E27" s="588"/>
      <c r="F27" s="573"/>
      <c r="G27" s="573"/>
      <c r="H27" s="589" t="s">
        <v>364</v>
      </c>
      <c r="I27" s="589"/>
      <c r="J27" s="573"/>
      <c r="K27" s="573"/>
      <c r="L27" s="574"/>
      <c r="M27" s="577" t="s">
        <v>363</v>
      </c>
      <c r="N27" s="568"/>
      <c r="P27" s="567" t="s">
        <v>140</v>
      </c>
      <c r="Q27" s="568"/>
      <c r="R27" s="577" t="s">
        <v>363</v>
      </c>
      <c r="S27" s="568"/>
      <c r="T27" s="588"/>
      <c r="U27" s="573"/>
      <c r="V27" s="573"/>
      <c r="W27" s="589" t="s">
        <v>364</v>
      </c>
      <c r="X27" s="589"/>
      <c r="Y27" s="573"/>
      <c r="Z27" s="573"/>
      <c r="AA27" s="574"/>
      <c r="AB27" s="577" t="s">
        <v>363</v>
      </c>
      <c r="AC27" s="568"/>
      <c r="AF27" s="349"/>
    </row>
    <row r="28" spans="1:32" s="119" customFormat="1" ht="25.5" customHeight="1">
      <c r="A28" s="569"/>
      <c r="B28" s="570"/>
      <c r="C28" s="578"/>
      <c r="D28" s="570"/>
      <c r="E28" s="580"/>
      <c r="F28" s="581"/>
      <c r="G28" s="581"/>
      <c r="H28" s="582" t="s">
        <v>364</v>
      </c>
      <c r="I28" s="582"/>
      <c r="J28" s="581"/>
      <c r="K28" s="581"/>
      <c r="L28" s="583"/>
      <c r="M28" s="578"/>
      <c r="N28" s="570"/>
      <c r="P28" s="569"/>
      <c r="Q28" s="570"/>
      <c r="R28" s="578"/>
      <c r="S28" s="570"/>
      <c r="T28" s="580"/>
      <c r="U28" s="581"/>
      <c r="V28" s="581"/>
      <c r="W28" s="582" t="s">
        <v>364</v>
      </c>
      <c r="X28" s="582"/>
      <c r="Y28" s="581"/>
      <c r="Z28" s="581"/>
      <c r="AA28" s="583"/>
      <c r="AB28" s="578"/>
      <c r="AC28" s="570"/>
      <c r="AF28" s="349"/>
    </row>
    <row r="29" spans="1:32" s="119" customFormat="1" ht="25.5" customHeight="1">
      <c r="A29" s="571"/>
      <c r="B29" s="572"/>
      <c r="C29" s="579"/>
      <c r="D29" s="572"/>
      <c r="E29" s="563"/>
      <c r="F29" s="564"/>
      <c r="G29" s="564"/>
      <c r="H29" s="565" t="s">
        <v>364</v>
      </c>
      <c r="I29" s="565"/>
      <c r="J29" s="564"/>
      <c r="K29" s="564"/>
      <c r="L29" s="566"/>
      <c r="M29" s="579"/>
      <c r="N29" s="572"/>
      <c r="P29" s="571"/>
      <c r="Q29" s="572"/>
      <c r="R29" s="579"/>
      <c r="S29" s="572"/>
      <c r="T29" s="563"/>
      <c r="U29" s="564"/>
      <c r="V29" s="564"/>
      <c r="W29" s="565" t="s">
        <v>364</v>
      </c>
      <c r="X29" s="565"/>
      <c r="Y29" s="564"/>
      <c r="Z29" s="564"/>
      <c r="AA29" s="566"/>
      <c r="AB29" s="579"/>
      <c r="AC29" s="572"/>
      <c r="AF29" s="349"/>
    </row>
    <row r="30" spans="1:32" s="119" customFormat="1" ht="25.5" customHeight="1">
      <c r="A30" s="575" t="s">
        <v>365</v>
      </c>
      <c r="B30" s="576"/>
      <c r="C30" s="559"/>
      <c r="D30" s="560"/>
      <c r="E30" s="560"/>
      <c r="F30" s="560"/>
      <c r="G30" s="560"/>
      <c r="H30" s="561"/>
      <c r="I30" s="559"/>
      <c r="J30" s="560"/>
      <c r="K30" s="560"/>
      <c r="L30" s="560"/>
      <c r="M30" s="560"/>
      <c r="N30" s="561"/>
      <c r="P30" s="575" t="s">
        <v>365</v>
      </c>
      <c r="Q30" s="576"/>
      <c r="R30" s="559"/>
      <c r="S30" s="560"/>
      <c r="T30" s="560"/>
      <c r="U30" s="560"/>
      <c r="V30" s="560"/>
      <c r="W30" s="561"/>
      <c r="X30" s="559"/>
      <c r="Y30" s="560"/>
      <c r="Z30" s="560"/>
      <c r="AA30" s="560"/>
      <c r="AB30" s="560"/>
      <c r="AC30" s="561"/>
      <c r="AF30" s="349"/>
    </row>
    <row r="31" spans="1:32" s="119" customFormat="1" ht="25.5" customHeight="1">
      <c r="A31" s="584" t="s">
        <v>143</v>
      </c>
      <c r="B31" s="585"/>
      <c r="C31" s="559" t="str">
        <f>AF4</f>
        <v>MikaN B</v>
      </c>
      <c r="D31" s="560"/>
      <c r="E31" s="560"/>
      <c r="F31" s="560"/>
      <c r="G31" s="560"/>
      <c r="H31" s="561"/>
      <c r="I31" s="562" t="s">
        <v>144</v>
      </c>
      <c r="J31" s="562"/>
      <c r="K31" s="120"/>
      <c r="L31" s="121"/>
      <c r="M31" s="121"/>
      <c r="N31" s="122"/>
      <c r="P31" s="584" t="s">
        <v>143</v>
      </c>
      <c r="Q31" s="585"/>
      <c r="R31" s="559" t="str">
        <f>AF6</f>
        <v>DRY</v>
      </c>
      <c r="S31" s="560"/>
      <c r="T31" s="560"/>
      <c r="U31" s="560"/>
      <c r="V31" s="560"/>
      <c r="W31" s="561"/>
      <c r="X31" s="562" t="s">
        <v>144</v>
      </c>
      <c r="Y31" s="562"/>
      <c r="Z31" s="120"/>
      <c r="AA31" s="121"/>
      <c r="AB31" s="121"/>
      <c r="AC31" s="122"/>
      <c r="AF31" s="349"/>
    </row>
    <row r="32" spans="1:32" s="119" customFormat="1" ht="25.5" customHeight="1">
      <c r="A32" s="586"/>
      <c r="B32" s="587"/>
      <c r="C32" s="559" t="str">
        <f>AF5</f>
        <v>雅やか</v>
      </c>
      <c r="D32" s="560"/>
      <c r="E32" s="560"/>
      <c r="F32" s="560"/>
      <c r="G32" s="560"/>
      <c r="H32" s="561"/>
      <c r="I32" s="562" t="s">
        <v>145</v>
      </c>
      <c r="J32" s="562"/>
      <c r="K32" s="120"/>
      <c r="L32" s="121"/>
      <c r="M32" s="121"/>
      <c r="N32" s="122"/>
      <c r="P32" s="586"/>
      <c r="Q32" s="587"/>
      <c r="R32" s="559" t="str">
        <f>AF7</f>
        <v>ノーティーナノ</v>
      </c>
      <c r="S32" s="560"/>
      <c r="T32" s="560"/>
      <c r="U32" s="560"/>
      <c r="V32" s="560"/>
      <c r="W32" s="561"/>
      <c r="X32" s="562" t="s">
        <v>145</v>
      </c>
      <c r="Y32" s="562"/>
      <c r="Z32" s="120"/>
      <c r="AA32" s="121"/>
      <c r="AB32" s="121"/>
      <c r="AC32" s="122"/>
      <c r="AF32" s="349"/>
    </row>
    <row r="33" spans="1:25" ht="18.75" customHeight="1">
      <c r="A33" s="123"/>
      <c r="B33" s="123"/>
      <c r="C33" s="124"/>
      <c r="D33" s="124"/>
      <c r="E33" s="124"/>
      <c r="F33" s="124"/>
      <c r="G33" s="124"/>
      <c r="H33" s="124"/>
      <c r="I33" s="254"/>
      <c r="J33" s="254"/>
      <c r="P33" s="123"/>
      <c r="Q33" s="123"/>
      <c r="R33" s="124"/>
      <c r="S33" s="124"/>
      <c r="T33" s="124"/>
      <c r="U33" s="124"/>
      <c r="V33" s="124"/>
      <c r="W33" s="124"/>
      <c r="X33" s="254"/>
      <c r="Y33" s="254"/>
    </row>
    <row r="34" spans="1:25" ht="18.75" customHeight="1">
      <c r="A34" s="123"/>
      <c r="B34" s="123"/>
      <c r="C34" s="124"/>
      <c r="D34" s="124"/>
      <c r="E34" s="124"/>
      <c r="F34" s="124"/>
      <c r="G34" s="124"/>
      <c r="H34" s="124"/>
      <c r="I34" s="254"/>
      <c r="J34" s="254"/>
      <c r="P34" s="123"/>
      <c r="Q34" s="123"/>
      <c r="R34" s="124"/>
      <c r="S34" s="124"/>
      <c r="T34" s="124"/>
      <c r="U34" s="124"/>
      <c r="V34" s="124"/>
      <c r="W34" s="124"/>
      <c r="X34" s="254"/>
      <c r="Y34" s="254"/>
    </row>
    <row r="35" spans="1:29" ht="15.75" customHeight="1">
      <c r="A35" s="593" t="s">
        <v>133</v>
      </c>
      <c r="B35" s="593"/>
      <c r="C35" s="593"/>
      <c r="D35" s="593"/>
      <c r="E35" s="593"/>
      <c r="F35" s="593"/>
      <c r="G35" s="593"/>
      <c r="H35" s="594"/>
      <c r="I35" s="559" t="s">
        <v>134</v>
      </c>
      <c r="J35" s="561"/>
      <c r="K35" s="559" t="s">
        <v>358</v>
      </c>
      <c r="L35" s="561"/>
      <c r="M35" s="559" t="s">
        <v>359</v>
      </c>
      <c r="N35" s="561"/>
      <c r="P35" s="593" t="s">
        <v>133</v>
      </c>
      <c r="Q35" s="593"/>
      <c r="R35" s="593"/>
      <c r="S35" s="593"/>
      <c r="T35" s="593"/>
      <c r="U35" s="593"/>
      <c r="V35" s="593"/>
      <c r="W35" s="594"/>
      <c r="X35" s="559" t="s">
        <v>134</v>
      </c>
      <c r="Y35" s="561"/>
      <c r="Z35" s="559" t="s">
        <v>358</v>
      </c>
      <c r="AA35" s="561"/>
      <c r="AB35" s="559" t="s">
        <v>359</v>
      </c>
      <c r="AC35" s="561"/>
    </row>
    <row r="36" spans="1:29" ht="33" customHeight="1">
      <c r="A36" s="595"/>
      <c r="B36" s="595"/>
      <c r="C36" s="595"/>
      <c r="D36" s="595"/>
      <c r="E36" s="595"/>
      <c r="F36" s="595"/>
      <c r="G36" s="595"/>
      <c r="H36" s="596"/>
      <c r="I36" s="116"/>
      <c r="J36" s="117"/>
      <c r="K36" s="116"/>
      <c r="L36" s="117"/>
      <c r="M36" s="116"/>
      <c r="N36" s="117"/>
      <c r="P36" s="595"/>
      <c r="Q36" s="595"/>
      <c r="R36" s="595"/>
      <c r="S36" s="595"/>
      <c r="T36" s="595"/>
      <c r="U36" s="595"/>
      <c r="V36" s="595"/>
      <c r="W36" s="596"/>
      <c r="X36" s="116"/>
      <c r="Y36" s="117"/>
      <c r="Z36" s="116"/>
      <c r="AA36" s="117"/>
      <c r="AB36" s="116"/>
      <c r="AC36" s="117"/>
    </row>
    <row r="37" spans="1:32" s="119" customFormat="1" ht="24.75" customHeight="1">
      <c r="A37" s="559" t="s">
        <v>137</v>
      </c>
      <c r="B37" s="561"/>
      <c r="C37" s="590" t="str">
        <f>C3</f>
        <v>トリム Ｂグループ</v>
      </c>
      <c r="D37" s="591"/>
      <c r="E37" s="591"/>
      <c r="F37" s="591"/>
      <c r="G37" s="591"/>
      <c r="H37" s="592"/>
      <c r="I37" s="120" t="str">
        <f>I3</f>
        <v>7</v>
      </c>
      <c r="J37" s="121" t="s">
        <v>362</v>
      </c>
      <c r="K37" s="121"/>
      <c r="L37" s="121">
        <f>AA25+1</f>
        <v>7</v>
      </c>
      <c r="M37" s="121" t="s">
        <v>139</v>
      </c>
      <c r="N37" s="122"/>
      <c r="P37" s="559" t="s">
        <v>137</v>
      </c>
      <c r="Q37" s="561"/>
      <c r="R37" s="590" t="str">
        <f>C3</f>
        <v>トリム Ｂグループ</v>
      </c>
      <c r="S37" s="591"/>
      <c r="T37" s="591"/>
      <c r="U37" s="591"/>
      <c r="V37" s="591"/>
      <c r="W37" s="592"/>
      <c r="X37" s="120" t="str">
        <f>I3</f>
        <v>7</v>
      </c>
      <c r="Y37" s="121" t="s">
        <v>362</v>
      </c>
      <c r="Z37" s="121"/>
      <c r="AA37" s="121">
        <f>L37+1</f>
        <v>8</v>
      </c>
      <c r="AB37" s="121" t="s">
        <v>139</v>
      </c>
      <c r="AC37" s="122"/>
      <c r="AF37" s="349"/>
    </row>
    <row r="38" spans="1:32" s="119" customFormat="1" ht="24.75" customHeight="1">
      <c r="A38" s="559" t="s">
        <v>18</v>
      </c>
      <c r="B38" s="561"/>
      <c r="C38" s="559" t="str">
        <f>AF4</f>
        <v>MikaN B</v>
      </c>
      <c r="D38" s="560"/>
      <c r="E38" s="560"/>
      <c r="F38" s="560"/>
      <c r="G38" s="560"/>
      <c r="H38" s="561"/>
      <c r="I38" s="559" t="str">
        <f>AF6</f>
        <v>DRY</v>
      </c>
      <c r="J38" s="560"/>
      <c r="K38" s="560"/>
      <c r="L38" s="560"/>
      <c r="M38" s="560"/>
      <c r="N38" s="561"/>
      <c r="P38" s="559" t="s">
        <v>18</v>
      </c>
      <c r="Q38" s="561"/>
      <c r="R38" s="559" t="str">
        <f>AF5</f>
        <v>雅やか</v>
      </c>
      <c r="S38" s="560"/>
      <c r="T38" s="560"/>
      <c r="U38" s="560"/>
      <c r="V38" s="560"/>
      <c r="W38" s="561"/>
      <c r="X38" s="559" t="str">
        <f>AF7</f>
        <v>ノーティーナノ</v>
      </c>
      <c r="Y38" s="560"/>
      <c r="Z38" s="560"/>
      <c r="AA38" s="560"/>
      <c r="AB38" s="560"/>
      <c r="AC38" s="561"/>
      <c r="AF38" s="349"/>
    </row>
    <row r="39" spans="1:32" s="119" customFormat="1" ht="24.75" customHeight="1">
      <c r="A39" s="567" t="s">
        <v>140</v>
      </c>
      <c r="B39" s="568"/>
      <c r="C39" s="577" t="s">
        <v>363</v>
      </c>
      <c r="D39" s="568"/>
      <c r="E39" s="588"/>
      <c r="F39" s="573"/>
      <c r="G39" s="573"/>
      <c r="H39" s="589" t="s">
        <v>364</v>
      </c>
      <c r="I39" s="589"/>
      <c r="J39" s="573"/>
      <c r="K39" s="573"/>
      <c r="L39" s="574"/>
      <c r="M39" s="577" t="s">
        <v>363</v>
      </c>
      <c r="N39" s="568"/>
      <c r="P39" s="567" t="s">
        <v>140</v>
      </c>
      <c r="Q39" s="568"/>
      <c r="R39" s="577" t="s">
        <v>363</v>
      </c>
      <c r="S39" s="568"/>
      <c r="T39" s="588"/>
      <c r="U39" s="573"/>
      <c r="V39" s="573"/>
      <c r="W39" s="589" t="s">
        <v>364</v>
      </c>
      <c r="X39" s="589"/>
      <c r="Y39" s="573"/>
      <c r="Z39" s="573"/>
      <c r="AA39" s="574"/>
      <c r="AB39" s="577" t="s">
        <v>363</v>
      </c>
      <c r="AC39" s="568"/>
      <c r="AF39" s="349"/>
    </row>
    <row r="40" spans="1:32" s="119" customFormat="1" ht="24.75" customHeight="1">
      <c r="A40" s="569"/>
      <c r="B40" s="570"/>
      <c r="C40" s="578"/>
      <c r="D40" s="570"/>
      <c r="E40" s="580"/>
      <c r="F40" s="581"/>
      <c r="G40" s="581"/>
      <c r="H40" s="582" t="s">
        <v>364</v>
      </c>
      <c r="I40" s="582"/>
      <c r="J40" s="581"/>
      <c r="K40" s="581"/>
      <c r="L40" s="583"/>
      <c r="M40" s="578"/>
      <c r="N40" s="570"/>
      <c r="P40" s="569"/>
      <c r="Q40" s="570"/>
      <c r="R40" s="578"/>
      <c r="S40" s="570"/>
      <c r="T40" s="580"/>
      <c r="U40" s="581"/>
      <c r="V40" s="581"/>
      <c r="W40" s="582" t="s">
        <v>364</v>
      </c>
      <c r="X40" s="582"/>
      <c r="Y40" s="581"/>
      <c r="Z40" s="581"/>
      <c r="AA40" s="583"/>
      <c r="AB40" s="578"/>
      <c r="AC40" s="570"/>
      <c r="AF40" s="349"/>
    </row>
    <row r="41" spans="1:32" s="119" customFormat="1" ht="24.75" customHeight="1">
      <c r="A41" s="571"/>
      <c r="B41" s="572"/>
      <c r="C41" s="579"/>
      <c r="D41" s="572"/>
      <c r="E41" s="563"/>
      <c r="F41" s="564"/>
      <c r="G41" s="564"/>
      <c r="H41" s="565" t="s">
        <v>364</v>
      </c>
      <c r="I41" s="565"/>
      <c r="J41" s="564"/>
      <c r="K41" s="564"/>
      <c r="L41" s="566"/>
      <c r="M41" s="579"/>
      <c r="N41" s="572"/>
      <c r="P41" s="571"/>
      <c r="Q41" s="572"/>
      <c r="R41" s="579"/>
      <c r="S41" s="572"/>
      <c r="T41" s="563"/>
      <c r="U41" s="564"/>
      <c r="V41" s="564"/>
      <c r="W41" s="565" t="s">
        <v>364</v>
      </c>
      <c r="X41" s="565"/>
      <c r="Y41" s="564"/>
      <c r="Z41" s="564"/>
      <c r="AA41" s="566"/>
      <c r="AB41" s="579"/>
      <c r="AC41" s="572"/>
      <c r="AF41" s="349"/>
    </row>
    <row r="42" spans="1:32" s="119" customFormat="1" ht="24.75" customHeight="1">
      <c r="A42" s="575" t="s">
        <v>365</v>
      </c>
      <c r="B42" s="576"/>
      <c r="C42" s="559"/>
      <c r="D42" s="560"/>
      <c r="E42" s="560"/>
      <c r="F42" s="560"/>
      <c r="G42" s="560"/>
      <c r="H42" s="561"/>
      <c r="I42" s="559"/>
      <c r="J42" s="560"/>
      <c r="K42" s="560"/>
      <c r="L42" s="560"/>
      <c r="M42" s="560"/>
      <c r="N42" s="561"/>
      <c r="P42" s="575" t="s">
        <v>365</v>
      </c>
      <c r="Q42" s="576"/>
      <c r="R42" s="559"/>
      <c r="S42" s="560"/>
      <c r="T42" s="560"/>
      <c r="U42" s="560"/>
      <c r="V42" s="560"/>
      <c r="W42" s="561"/>
      <c r="X42" s="559"/>
      <c r="Y42" s="560"/>
      <c r="Z42" s="560"/>
      <c r="AA42" s="560"/>
      <c r="AB42" s="560"/>
      <c r="AC42" s="561"/>
      <c r="AF42" s="349"/>
    </row>
    <row r="43" spans="1:32" s="119" customFormat="1" ht="24.75" customHeight="1">
      <c r="A43" s="584" t="s">
        <v>143</v>
      </c>
      <c r="B43" s="585"/>
      <c r="C43" s="559" t="str">
        <f>AF5</f>
        <v>雅やか</v>
      </c>
      <c r="D43" s="560"/>
      <c r="E43" s="560"/>
      <c r="F43" s="560"/>
      <c r="G43" s="560"/>
      <c r="H43" s="561"/>
      <c r="I43" s="562" t="s">
        <v>144</v>
      </c>
      <c r="J43" s="562"/>
      <c r="K43" s="120"/>
      <c r="L43" s="121"/>
      <c r="M43" s="121"/>
      <c r="N43" s="122"/>
      <c r="P43" s="584" t="s">
        <v>143</v>
      </c>
      <c r="Q43" s="585"/>
      <c r="R43" s="559" t="str">
        <f>AF3</f>
        <v>グッピー・レッド</v>
      </c>
      <c r="S43" s="560"/>
      <c r="T43" s="560"/>
      <c r="U43" s="560"/>
      <c r="V43" s="560"/>
      <c r="W43" s="561"/>
      <c r="X43" s="562" t="s">
        <v>144</v>
      </c>
      <c r="Y43" s="562"/>
      <c r="Z43" s="120"/>
      <c r="AA43" s="121"/>
      <c r="AB43" s="121"/>
      <c r="AC43" s="122"/>
      <c r="AF43" s="349"/>
    </row>
    <row r="44" spans="1:32" s="119" customFormat="1" ht="24.75" customHeight="1">
      <c r="A44" s="586"/>
      <c r="B44" s="587"/>
      <c r="C44" s="559" t="str">
        <f>AF7</f>
        <v>ノーティーナノ</v>
      </c>
      <c r="D44" s="560"/>
      <c r="E44" s="560"/>
      <c r="F44" s="560"/>
      <c r="G44" s="560"/>
      <c r="H44" s="561"/>
      <c r="I44" s="562" t="s">
        <v>145</v>
      </c>
      <c r="J44" s="562"/>
      <c r="K44" s="120"/>
      <c r="L44" s="121"/>
      <c r="M44" s="121"/>
      <c r="N44" s="122"/>
      <c r="P44" s="586"/>
      <c r="Q44" s="587"/>
      <c r="R44" s="559" t="str">
        <f>AF6</f>
        <v>DRY</v>
      </c>
      <c r="S44" s="560"/>
      <c r="T44" s="560"/>
      <c r="U44" s="560"/>
      <c r="V44" s="560"/>
      <c r="W44" s="561"/>
      <c r="X44" s="562" t="s">
        <v>145</v>
      </c>
      <c r="Y44" s="562"/>
      <c r="Z44" s="120"/>
      <c r="AA44" s="121"/>
      <c r="AB44" s="121"/>
      <c r="AC44" s="122"/>
      <c r="AF44" s="349"/>
    </row>
    <row r="45" spans="1:29" ht="15.75" customHeight="1">
      <c r="A45" s="593" t="s">
        <v>133</v>
      </c>
      <c r="B45" s="593"/>
      <c r="C45" s="593"/>
      <c r="D45" s="593"/>
      <c r="E45" s="593"/>
      <c r="F45" s="593"/>
      <c r="G45" s="593"/>
      <c r="H45" s="594"/>
      <c r="I45" s="559" t="s">
        <v>134</v>
      </c>
      <c r="J45" s="561"/>
      <c r="K45" s="559" t="s">
        <v>358</v>
      </c>
      <c r="L45" s="561"/>
      <c r="M45" s="559" t="s">
        <v>359</v>
      </c>
      <c r="N45" s="561"/>
      <c r="P45" s="593" t="s">
        <v>133</v>
      </c>
      <c r="Q45" s="593"/>
      <c r="R45" s="593"/>
      <c r="S45" s="593"/>
      <c r="T45" s="593"/>
      <c r="U45" s="593"/>
      <c r="V45" s="593"/>
      <c r="W45" s="594"/>
      <c r="X45" s="559" t="s">
        <v>134</v>
      </c>
      <c r="Y45" s="561"/>
      <c r="Z45" s="559" t="s">
        <v>358</v>
      </c>
      <c r="AA45" s="561"/>
      <c r="AB45" s="559" t="s">
        <v>359</v>
      </c>
      <c r="AC45" s="561"/>
    </row>
    <row r="46" spans="1:29" ht="33" customHeight="1">
      <c r="A46" s="595"/>
      <c r="B46" s="595"/>
      <c r="C46" s="595"/>
      <c r="D46" s="595"/>
      <c r="E46" s="595"/>
      <c r="F46" s="595"/>
      <c r="G46" s="595"/>
      <c r="H46" s="596"/>
      <c r="I46" s="116"/>
      <c r="J46" s="117"/>
      <c r="K46" s="116"/>
      <c r="L46" s="117"/>
      <c r="M46" s="116"/>
      <c r="N46" s="117"/>
      <c r="P46" s="595"/>
      <c r="Q46" s="595"/>
      <c r="R46" s="595"/>
      <c r="S46" s="595"/>
      <c r="T46" s="595"/>
      <c r="U46" s="595"/>
      <c r="V46" s="595"/>
      <c r="W46" s="596"/>
      <c r="X46" s="116"/>
      <c r="Y46" s="117"/>
      <c r="Z46" s="116"/>
      <c r="AA46" s="117"/>
      <c r="AB46" s="116"/>
      <c r="AC46" s="117"/>
    </row>
    <row r="47" spans="1:32" s="119" customFormat="1" ht="25.5" customHeight="1">
      <c r="A47" s="559" t="s">
        <v>137</v>
      </c>
      <c r="B47" s="561"/>
      <c r="C47" s="590" t="str">
        <f>C3</f>
        <v>トリム Ｂグループ</v>
      </c>
      <c r="D47" s="591"/>
      <c r="E47" s="591"/>
      <c r="F47" s="591"/>
      <c r="G47" s="591"/>
      <c r="H47" s="592"/>
      <c r="I47" s="120" t="str">
        <f>I3</f>
        <v>7</v>
      </c>
      <c r="J47" s="121" t="s">
        <v>362</v>
      </c>
      <c r="K47" s="121"/>
      <c r="L47" s="121">
        <f>AA37+1</f>
        <v>9</v>
      </c>
      <c r="M47" s="121" t="s">
        <v>139</v>
      </c>
      <c r="N47" s="122"/>
      <c r="P47" s="559" t="s">
        <v>137</v>
      </c>
      <c r="Q47" s="561"/>
      <c r="R47" s="590" t="str">
        <f>C3</f>
        <v>トリム Ｂグループ</v>
      </c>
      <c r="S47" s="591"/>
      <c r="T47" s="591"/>
      <c r="U47" s="591"/>
      <c r="V47" s="591"/>
      <c r="W47" s="592"/>
      <c r="X47" s="120" t="str">
        <f>I3</f>
        <v>7</v>
      </c>
      <c r="Y47" s="121" t="s">
        <v>362</v>
      </c>
      <c r="Z47" s="121"/>
      <c r="AA47" s="121">
        <f>L47+1</f>
        <v>10</v>
      </c>
      <c r="AB47" s="121" t="s">
        <v>139</v>
      </c>
      <c r="AC47" s="122"/>
      <c r="AF47" s="349"/>
    </row>
    <row r="48" spans="1:32" s="119" customFormat="1" ht="25.5" customHeight="1">
      <c r="A48" s="559" t="s">
        <v>18</v>
      </c>
      <c r="B48" s="561"/>
      <c r="C48" s="559" t="str">
        <f>AF3</f>
        <v>グッピー・レッド</v>
      </c>
      <c r="D48" s="560"/>
      <c r="E48" s="560"/>
      <c r="F48" s="560"/>
      <c r="G48" s="560"/>
      <c r="H48" s="561"/>
      <c r="I48" s="559" t="str">
        <f>AF6</f>
        <v>DRY</v>
      </c>
      <c r="J48" s="560"/>
      <c r="K48" s="560"/>
      <c r="L48" s="560"/>
      <c r="M48" s="560"/>
      <c r="N48" s="561"/>
      <c r="P48" s="559" t="s">
        <v>18</v>
      </c>
      <c r="Q48" s="561"/>
      <c r="R48" s="559" t="str">
        <f>AF4</f>
        <v>MikaN B</v>
      </c>
      <c r="S48" s="560"/>
      <c r="T48" s="560"/>
      <c r="U48" s="560"/>
      <c r="V48" s="560"/>
      <c r="W48" s="561"/>
      <c r="X48" s="559" t="str">
        <f>AF7</f>
        <v>ノーティーナノ</v>
      </c>
      <c r="Y48" s="560"/>
      <c r="Z48" s="560"/>
      <c r="AA48" s="560"/>
      <c r="AB48" s="560"/>
      <c r="AC48" s="561"/>
      <c r="AF48" s="349"/>
    </row>
    <row r="49" spans="1:32" s="119" customFormat="1" ht="25.5" customHeight="1">
      <c r="A49" s="567" t="s">
        <v>140</v>
      </c>
      <c r="B49" s="568"/>
      <c r="C49" s="577" t="s">
        <v>363</v>
      </c>
      <c r="D49" s="568"/>
      <c r="E49" s="588"/>
      <c r="F49" s="573"/>
      <c r="G49" s="573"/>
      <c r="H49" s="589" t="s">
        <v>364</v>
      </c>
      <c r="I49" s="589"/>
      <c r="J49" s="573"/>
      <c r="K49" s="573"/>
      <c r="L49" s="574"/>
      <c r="M49" s="577" t="s">
        <v>363</v>
      </c>
      <c r="N49" s="568"/>
      <c r="P49" s="567" t="s">
        <v>140</v>
      </c>
      <c r="Q49" s="568"/>
      <c r="R49" s="577" t="s">
        <v>363</v>
      </c>
      <c r="S49" s="568"/>
      <c r="T49" s="588"/>
      <c r="U49" s="573"/>
      <c r="V49" s="573"/>
      <c r="W49" s="589" t="s">
        <v>364</v>
      </c>
      <c r="X49" s="589"/>
      <c r="Y49" s="573"/>
      <c r="Z49" s="573"/>
      <c r="AA49" s="574"/>
      <c r="AB49" s="577" t="s">
        <v>363</v>
      </c>
      <c r="AC49" s="568"/>
      <c r="AF49" s="349"/>
    </row>
    <row r="50" spans="1:32" s="119" customFormat="1" ht="25.5" customHeight="1">
      <c r="A50" s="569"/>
      <c r="B50" s="570"/>
      <c r="C50" s="578"/>
      <c r="D50" s="570"/>
      <c r="E50" s="580"/>
      <c r="F50" s="581"/>
      <c r="G50" s="581"/>
      <c r="H50" s="582" t="s">
        <v>364</v>
      </c>
      <c r="I50" s="582"/>
      <c r="J50" s="581"/>
      <c r="K50" s="581"/>
      <c r="L50" s="583"/>
      <c r="M50" s="578"/>
      <c r="N50" s="570"/>
      <c r="P50" s="569"/>
      <c r="Q50" s="570"/>
      <c r="R50" s="578"/>
      <c r="S50" s="570"/>
      <c r="T50" s="580"/>
      <c r="U50" s="581"/>
      <c r="V50" s="581"/>
      <c r="W50" s="582" t="s">
        <v>364</v>
      </c>
      <c r="X50" s="582"/>
      <c r="Y50" s="581"/>
      <c r="Z50" s="581"/>
      <c r="AA50" s="583"/>
      <c r="AB50" s="578"/>
      <c r="AC50" s="570"/>
      <c r="AF50" s="349"/>
    </row>
    <row r="51" spans="1:32" s="119" customFormat="1" ht="25.5" customHeight="1">
      <c r="A51" s="571"/>
      <c r="B51" s="572"/>
      <c r="C51" s="579"/>
      <c r="D51" s="572"/>
      <c r="E51" s="563"/>
      <c r="F51" s="564"/>
      <c r="G51" s="564"/>
      <c r="H51" s="565" t="s">
        <v>364</v>
      </c>
      <c r="I51" s="565"/>
      <c r="J51" s="564"/>
      <c r="K51" s="564"/>
      <c r="L51" s="566"/>
      <c r="M51" s="579"/>
      <c r="N51" s="572"/>
      <c r="P51" s="571"/>
      <c r="Q51" s="572"/>
      <c r="R51" s="579"/>
      <c r="S51" s="572"/>
      <c r="T51" s="563"/>
      <c r="U51" s="564"/>
      <c r="V51" s="564"/>
      <c r="W51" s="565" t="s">
        <v>364</v>
      </c>
      <c r="X51" s="565"/>
      <c r="Y51" s="564"/>
      <c r="Z51" s="564"/>
      <c r="AA51" s="566"/>
      <c r="AB51" s="579"/>
      <c r="AC51" s="572"/>
      <c r="AF51" s="349"/>
    </row>
    <row r="52" spans="1:32" s="119" customFormat="1" ht="25.5" customHeight="1">
      <c r="A52" s="575" t="s">
        <v>365</v>
      </c>
      <c r="B52" s="576"/>
      <c r="C52" s="559"/>
      <c r="D52" s="560"/>
      <c r="E52" s="560"/>
      <c r="F52" s="560"/>
      <c r="G52" s="560"/>
      <c r="H52" s="561"/>
      <c r="I52" s="559"/>
      <c r="J52" s="560"/>
      <c r="K52" s="560"/>
      <c r="L52" s="560"/>
      <c r="M52" s="560"/>
      <c r="N52" s="561"/>
      <c r="P52" s="575" t="s">
        <v>365</v>
      </c>
      <c r="Q52" s="576"/>
      <c r="R52" s="559"/>
      <c r="S52" s="560"/>
      <c r="T52" s="560"/>
      <c r="U52" s="560"/>
      <c r="V52" s="560"/>
      <c r="W52" s="561"/>
      <c r="X52" s="559"/>
      <c r="Y52" s="560"/>
      <c r="Z52" s="560"/>
      <c r="AA52" s="560"/>
      <c r="AB52" s="560"/>
      <c r="AC52" s="561"/>
      <c r="AF52" s="349"/>
    </row>
    <row r="53" spans="1:32" s="119" customFormat="1" ht="25.5" customHeight="1">
      <c r="A53" s="584" t="s">
        <v>143</v>
      </c>
      <c r="B53" s="585"/>
      <c r="C53" s="559" t="str">
        <f>AF4</f>
        <v>MikaN B</v>
      </c>
      <c r="D53" s="560"/>
      <c r="E53" s="560"/>
      <c r="F53" s="560"/>
      <c r="G53" s="560"/>
      <c r="H53" s="561"/>
      <c r="I53" s="562" t="s">
        <v>144</v>
      </c>
      <c r="J53" s="562"/>
      <c r="K53" s="120"/>
      <c r="L53" s="121"/>
      <c r="M53" s="121"/>
      <c r="N53" s="122"/>
      <c r="P53" s="584" t="s">
        <v>143</v>
      </c>
      <c r="Q53" s="585"/>
      <c r="R53" s="559" t="str">
        <f>AF3</f>
        <v>グッピー・レッド</v>
      </c>
      <c r="S53" s="560"/>
      <c r="T53" s="560"/>
      <c r="U53" s="560"/>
      <c r="V53" s="560"/>
      <c r="W53" s="561"/>
      <c r="X53" s="562" t="s">
        <v>144</v>
      </c>
      <c r="Y53" s="562"/>
      <c r="Z53" s="120"/>
      <c r="AA53" s="121"/>
      <c r="AB53" s="121"/>
      <c r="AC53" s="122"/>
      <c r="AF53" s="349"/>
    </row>
    <row r="54" spans="1:32" s="119" customFormat="1" ht="25.5" customHeight="1">
      <c r="A54" s="586"/>
      <c r="B54" s="587"/>
      <c r="C54" s="559" t="str">
        <f>AF7</f>
        <v>ノーティーナノ</v>
      </c>
      <c r="D54" s="560"/>
      <c r="E54" s="560"/>
      <c r="F54" s="560"/>
      <c r="G54" s="560"/>
      <c r="H54" s="561"/>
      <c r="I54" s="562" t="s">
        <v>145</v>
      </c>
      <c r="J54" s="562"/>
      <c r="K54" s="120"/>
      <c r="L54" s="121"/>
      <c r="M54" s="121"/>
      <c r="N54" s="122"/>
      <c r="P54" s="586"/>
      <c r="Q54" s="587"/>
      <c r="R54" s="559" t="str">
        <f>AF6</f>
        <v>DRY</v>
      </c>
      <c r="S54" s="560"/>
      <c r="T54" s="560"/>
      <c r="U54" s="560"/>
      <c r="V54" s="560"/>
      <c r="W54" s="561"/>
      <c r="X54" s="562" t="s">
        <v>145</v>
      </c>
      <c r="Y54" s="562"/>
      <c r="Z54" s="120"/>
      <c r="AA54" s="121"/>
      <c r="AB54" s="121"/>
      <c r="AC54" s="122"/>
      <c r="AF54" s="349"/>
    </row>
    <row r="55" spans="1:25" ht="18.75" customHeight="1">
      <c r="A55" s="123"/>
      <c r="B55" s="123"/>
      <c r="C55" s="124"/>
      <c r="D55" s="124"/>
      <c r="E55" s="124"/>
      <c r="F55" s="124"/>
      <c r="G55" s="124"/>
      <c r="H55" s="124"/>
      <c r="I55" s="254"/>
      <c r="J55" s="254"/>
      <c r="P55" s="123"/>
      <c r="Q55" s="123"/>
      <c r="R55" s="124"/>
      <c r="S55" s="124"/>
      <c r="T55" s="124"/>
      <c r="U55" s="124"/>
      <c r="V55" s="124"/>
      <c r="W55" s="124"/>
      <c r="X55" s="254"/>
      <c r="Y55" s="254"/>
    </row>
    <row r="56" spans="1:25" ht="18.75" customHeight="1">
      <c r="A56" s="123"/>
      <c r="B56" s="123"/>
      <c r="C56" s="124"/>
      <c r="D56" s="124"/>
      <c r="E56" s="124"/>
      <c r="F56" s="124"/>
      <c r="G56" s="124"/>
      <c r="H56" s="124"/>
      <c r="I56" s="254"/>
      <c r="J56" s="254"/>
      <c r="P56" s="123"/>
      <c r="Q56" s="123"/>
      <c r="R56" s="124"/>
      <c r="S56" s="124"/>
      <c r="T56" s="124"/>
      <c r="U56" s="124"/>
      <c r="V56" s="124"/>
      <c r="W56" s="124"/>
      <c r="X56" s="254"/>
      <c r="Y56" s="254"/>
    </row>
    <row r="57" spans="1:29" ht="15.75" customHeight="1">
      <c r="A57" s="593" t="s">
        <v>133</v>
      </c>
      <c r="B57" s="593"/>
      <c r="C57" s="593"/>
      <c r="D57" s="593"/>
      <c r="E57" s="593"/>
      <c r="F57" s="593"/>
      <c r="G57" s="593"/>
      <c r="H57" s="594"/>
      <c r="I57" s="559" t="s">
        <v>134</v>
      </c>
      <c r="J57" s="561"/>
      <c r="K57" s="559" t="s">
        <v>358</v>
      </c>
      <c r="L57" s="561"/>
      <c r="M57" s="559" t="s">
        <v>359</v>
      </c>
      <c r="N57" s="561"/>
      <c r="P57" s="593" t="s">
        <v>133</v>
      </c>
      <c r="Q57" s="593"/>
      <c r="R57" s="593"/>
      <c r="S57" s="593"/>
      <c r="T57" s="593"/>
      <c r="U57" s="593"/>
      <c r="V57" s="593"/>
      <c r="W57" s="594"/>
      <c r="X57" s="559" t="s">
        <v>134</v>
      </c>
      <c r="Y57" s="561"/>
      <c r="Z57" s="559" t="s">
        <v>358</v>
      </c>
      <c r="AA57" s="561"/>
      <c r="AB57" s="559" t="s">
        <v>359</v>
      </c>
      <c r="AC57" s="561"/>
    </row>
    <row r="58" spans="1:29" ht="33" customHeight="1">
      <c r="A58" s="595"/>
      <c r="B58" s="595"/>
      <c r="C58" s="595"/>
      <c r="D58" s="595"/>
      <c r="E58" s="595"/>
      <c r="F58" s="595"/>
      <c r="G58" s="595"/>
      <c r="H58" s="596"/>
      <c r="I58" s="116"/>
      <c r="J58" s="117"/>
      <c r="K58" s="116"/>
      <c r="L58" s="117"/>
      <c r="M58" s="116"/>
      <c r="N58" s="117"/>
      <c r="P58" s="595"/>
      <c r="Q58" s="595"/>
      <c r="R58" s="595"/>
      <c r="S58" s="595"/>
      <c r="T58" s="595"/>
      <c r="U58" s="595"/>
      <c r="V58" s="595"/>
      <c r="W58" s="596"/>
      <c r="X58" s="116"/>
      <c r="Y58" s="117"/>
      <c r="Z58" s="116"/>
      <c r="AA58" s="117"/>
      <c r="AB58" s="116"/>
      <c r="AC58" s="117"/>
    </row>
    <row r="59" spans="1:32" s="119" customFormat="1" ht="24.75" customHeight="1">
      <c r="A59" s="559" t="s">
        <v>137</v>
      </c>
      <c r="B59" s="561"/>
      <c r="C59" s="590" t="str">
        <f>C3</f>
        <v>トリム Ｂグループ</v>
      </c>
      <c r="D59" s="591"/>
      <c r="E59" s="591"/>
      <c r="F59" s="591"/>
      <c r="G59" s="591"/>
      <c r="H59" s="592"/>
      <c r="I59" s="120" t="str">
        <f>I3</f>
        <v>7</v>
      </c>
      <c r="J59" s="121" t="s">
        <v>362</v>
      </c>
      <c r="K59" s="121"/>
      <c r="L59" s="121"/>
      <c r="M59" s="121" t="s">
        <v>139</v>
      </c>
      <c r="N59" s="122"/>
      <c r="P59" s="559" t="s">
        <v>137</v>
      </c>
      <c r="Q59" s="561"/>
      <c r="R59" s="590" t="str">
        <f>C3</f>
        <v>トリム Ｂグループ</v>
      </c>
      <c r="S59" s="591"/>
      <c r="T59" s="591"/>
      <c r="U59" s="591"/>
      <c r="V59" s="591"/>
      <c r="W59" s="592"/>
      <c r="X59" s="120" t="str">
        <f>I3</f>
        <v>7</v>
      </c>
      <c r="Y59" s="121" t="s">
        <v>362</v>
      </c>
      <c r="Z59" s="121"/>
      <c r="AA59" s="121"/>
      <c r="AB59" s="121" t="s">
        <v>139</v>
      </c>
      <c r="AC59" s="122"/>
      <c r="AF59" s="349"/>
    </row>
    <row r="60" spans="1:32" s="119" customFormat="1" ht="24.75" customHeight="1">
      <c r="A60" s="559" t="s">
        <v>18</v>
      </c>
      <c r="B60" s="561"/>
      <c r="C60" s="559"/>
      <c r="D60" s="560"/>
      <c r="E60" s="560"/>
      <c r="F60" s="560"/>
      <c r="G60" s="560"/>
      <c r="H60" s="561"/>
      <c r="I60" s="559"/>
      <c r="J60" s="560"/>
      <c r="K60" s="560"/>
      <c r="L60" s="560"/>
      <c r="M60" s="560"/>
      <c r="N60" s="561"/>
      <c r="P60" s="559" t="s">
        <v>18</v>
      </c>
      <c r="Q60" s="561"/>
      <c r="R60" s="559"/>
      <c r="S60" s="560"/>
      <c r="T60" s="560"/>
      <c r="U60" s="560"/>
      <c r="V60" s="560"/>
      <c r="W60" s="561"/>
      <c r="X60" s="559"/>
      <c r="Y60" s="560"/>
      <c r="Z60" s="560"/>
      <c r="AA60" s="560"/>
      <c r="AB60" s="560"/>
      <c r="AC60" s="561"/>
      <c r="AF60" s="349"/>
    </row>
    <row r="61" spans="1:32" s="119" customFormat="1" ht="24.75" customHeight="1">
      <c r="A61" s="567" t="s">
        <v>140</v>
      </c>
      <c r="B61" s="568"/>
      <c r="C61" s="577" t="s">
        <v>366</v>
      </c>
      <c r="D61" s="568"/>
      <c r="E61" s="588"/>
      <c r="F61" s="573"/>
      <c r="G61" s="573"/>
      <c r="H61" s="589" t="s">
        <v>367</v>
      </c>
      <c r="I61" s="589"/>
      <c r="J61" s="573"/>
      <c r="K61" s="573"/>
      <c r="L61" s="574"/>
      <c r="M61" s="577" t="s">
        <v>366</v>
      </c>
      <c r="N61" s="568"/>
      <c r="P61" s="567" t="s">
        <v>140</v>
      </c>
      <c r="Q61" s="568"/>
      <c r="R61" s="577" t="s">
        <v>366</v>
      </c>
      <c r="S61" s="568"/>
      <c r="T61" s="588"/>
      <c r="U61" s="573"/>
      <c r="V61" s="573"/>
      <c r="W61" s="589" t="s">
        <v>367</v>
      </c>
      <c r="X61" s="589"/>
      <c r="Y61" s="573"/>
      <c r="Z61" s="573"/>
      <c r="AA61" s="574"/>
      <c r="AB61" s="577" t="s">
        <v>366</v>
      </c>
      <c r="AC61" s="568"/>
      <c r="AF61" s="349"/>
    </row>
    <row r="62" spans="1:32" s="119" customFormat="1" ht="24.75" customHeight="1">
      <c r="A62" s="569"/>
      <c r="B62" s="570"/>
      <c r="C62" s="578"/>
      <c r="D62" s="570"/>
      <c r="E62" s="580"/>
      <c r="F62" s="581"/>
      <c r="G62" s="581"/>
      <c r="H62" s="582" t="s">
        <v>367</v>
      </c>
      <c r="I62" s="582"/>
      <c r="J62" s="581"/>
      <c r="K62" s="581"/>
      <c r="L62" s="583"/>
      <c r="M62" s="578"/>
      <c r="N62" s="570"/>
      <c r="P62" s="569"/>
      <c r="Q62" s="570"/>
      <c r="R62" s="578"/>
      <c r="S62" s="570"/>
      <c r="T62" s="580"/>
      <c r="U62" s="581"/>
      <c r="V62" s="581"/>
      <c r="W62" s="582" t="s">
        <v>367</v>
      </c>
      <c r="X62" s="582"/>
      <c r="Y62" s="581"/>
      <c r="Z62" s="581"/>
      <c r="AA62" s="583"/>
      <c r="AB62" s="578"/>
      <c r="AC62" s="570"/>
      <c r="AF62" s="349"/>
    </row>
    <row r="63" spans="1:32" s="119" customFormat="1" ht="24.75" customHeight="1">
      <c r="A63" s="571"/>
      <c r="B63" s="572"/>
      <c r="C63" s="579"/>
      <c r="D63" s="572"/>
      <c r="E63" s="563"/>
      <c r="F63" s="564"/>
      <c r="G63" s="564"/>
      <c r="H63" s="565" t="s">
        <v>367</v>
      </c>
      <c r="I63" s="565"/>
      <c r="J63" s="564"/>
      <c r="K63" s="564"/>
      <c r="L63" s="566"/>
      <c r="M63" s="579"/>
      <c r="N63" s="572"/>
      <c r="P63" s="571"/>
      <c r="Q63" s="572"/>
      <c r="R63" s="579"/>
      <c r="S63" s="572"/>
      <c r="T63" s="563"/>
      <c r="U63" s="564"/>
      <c r="V63" s="564"/>
      <c r="W63" s="565" t="s">
        <v>367</v>
      </c>
      <c r="X63" s="565"/>
      <c r="Y63" s="564"/>
      <c r="Z63" s="564"/>
      <c r="AA63" s="566"/>
      <c r="AB63" s="579"/>
      <c r="AC63" s="572"/>
      <c r="AF63" s="349"/>
    </row>
    <row r="64" spans="1:32" s="119" customFormat="1" ht="24.75" customHeight="1">
      <c r="A64" s="575" t="s">
        <v>368</v>
      </c>
      <c r="B64" s="576"/>
      <c r="C64" s="559"/>
      <c r="D64" s="560"/>
      <c r="E64" s="560"/>
      <c r="F64" s="560"/>
      <c r="G64" s="560"/>
      <c r="H64" s="561"/>
      <c r="I64" s="559"/>
      <c r="J64" s="560"/>
      <c r="K64" s="560"/>
      <c r="L64" s="560"/>
      <c r="M64" s="560"/>
      <c r="N64" s="561"/>
      <c r="P64" s="575" t="s">
        <v>368</v>
      </c>
      <c r="Q64" s="576"/>
      <c r="R64" s="559"/>
      <c r="S64" s="560"/>
      <c r="T64" s="560"/>
      <c r="U64" s="560"/>
      <c r="V64" s="560"/>
      <c r="W64" s="561"/>
      <c r="X64" s="559"/>
      <c r="Y64" s="560"/>
      <c r="Z64" s="560"/>
      <c r="AA64" s="560"/>
      <c r="AB64" s="560"/>
      <c r="AC64" s="561"/>
      <c r="AF64" s="349"/>
    </row>
    <row r="65" spans="1:32" s="119" customFormat="1" ht="24.75" customHeight="1">
      <c r="A65" s="584" t="s">
        <v>143</v>
      </c>
      <c r="B65" s="585"/>
      <c r="C65" s="559"/>
      <c r="D65" s="560"/>
      <c r="E65" s="560"/>
      <c r="F65" s="560"/>
      <c r="G65" s="560"/>
      <c r="H65" s="561"/>
      <c r="I65" s="562" t="s">
        <v>144</v>
      </c>
      <c r="J65" s="562"/>
      <c r="K65" s="120"/>
      <c r="L65" s="121"/>
      <c r="M65" s="121"/>
      <c r="N65" s="122"/>
      <c r="P65" s="584" t="s">
        <v>143</v>
      </c>
      <c r="Q65" s="585"/>
      <c r="R65" s="559"/>
      <c r="S65" s="560"/>
      <c r="T65" s="560"/>
      <c r="U65" s="560"/>
      <c r="V65" s="560"/>
      <c r="W65" s="561"/>
      <c r="X65" s="562" t="s">
        <v>144</v>
      </c>
      <c r="Y65" s="562"/>
      <c r="Z65" s="120"/>
      <c r="AA65" s="121"/>
      <c r="AB65" s="121"/>
      <c r="AC65" s="122"/>
      <c r="AF65" s="349"/>
    </row>
    <row r="66" spans="1:32" s="119" customFormat="1" ht="24.75" customHeight="1">
      <c r="A66" s="586"/>
      <c r="B66" s="587"/>
      <c r="C66" s="559"/>
      <c r="D66" s="560"/>
      <c r="E66" s="560"/>
      <c r="F66" s="560"/>
      <c r="G66" s="560"/>
      <c r="H66" s="561"/>
      <c r="I66" s="562" t="s">
        <v>145</v>
      </c>
      <c r="J66" s="562"/>
      <c r="K66" s="120"/>
      <c r="L66" s="121"/>
      <c r="M66" s="121"/>
      <c r="N66" s="122"/>
      <c r="P66" s="586"/>
      <c r="Q66" s="587"/>
      <c r="R66" s="559"/>
      <c r="S66" s="560"/>
      <c r="T66" s="560"/>
      <c r="U66" s="560"/>
      <c r="V66" s="560"/>
      <c r="W66" s="561"/>
      <c r="X66" s="562" t="s">
        <v>145</v>
      </c>
      <c r="Y66" s="562"/>
      <c r="Z66" s="120"/>
      <c r="AA66" s="121"/>
      <c r="AB66" s="121"/>
      <c r="AC66" s="122"/>
      <c r="AF66" s="349"/>
    </row>
  </sheetData>
  <sheetProtection/>
  <mergeCells count="348"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  <mergeCell ref="A64:B64"/>
    <mergeCell ref="C64:H64"/>
    <mergeCell ref="I64:N64"/>
    <mergeCell ref="P64:Q64"/>
    <mergeCell ref="R64:W64"/>
    <mergeCell ref="X65:Y65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J62:L62"/>
    <mergeCell ref="E63:G63"/>
    <mergeCell ref="R61:S63"/>
    <mergeCell ref="T61:V61"/>
    <mergeCell ref="W61:X61"/>
    <mergeCell ref="M61:N63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X54:Y54"/>
    <mergeCell ref="A57:H58"/>
    <mergeCell ref="I57:J57"/>
    <mergeCell ref="K57:L57"/>
    <mergeCell ref="M57:N57"/>
    <mergeCell ref="P57:W58"/>
    <mergeCell ref="X57:Y57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A48:B48"/>
    <mergeCell ref="C48:H48"/>
    <mergeCell ref="I48:N48"/>
    <mergeCell ref="P48:Q48"/>
    <mergeCell ref="R48:W48"/>
    <mergeCell ref="X48:AC48"/>
    <mergeCell ref="Z45:AA45"/>
    <mergeCell ref="AB45:AC45"/>
    <mergeCell ref="A47:B47"/>
    <mergeCell ref="C47:H47"/>
    <mergeCell ref="P47:Q47"/>
    <mergeCell ref="R47:W47"/>
    <mergeCell ref="X44:Y44"/>
    <mergeCell ref="A45:H46"/>
    <mergeCell ref="I45:J45"/>
    <mergeCell ref="K45:L45"/>
    <mergeCell ref="M45:N45"/>
    <mergeCell ref="P45:W46"/>
    <mergeCell ref="X45:Y45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A38:B38"/>
    <mergeCell ref="C38:H38"/>
    <mergeCell ref="I38:N38"/>
    <mergeCell ref="P38:Q38"/>
    <mergeCell ref="R38:W38"/>
    <mergeCell ref="X38:AC38"/>
    <mergeCell ref="Z35:AA35"/>
    <mergeCell ref="AB35:AC35"/>
    <mergeCell ref="A37:B37"/>
    <mergeCell ref="C37:H37"/>
    <mergeCell ref="P37:Q37"/>
    <mergeCell ref="R37:W37"/>
    <mergeCell ref="X32:Y32"/>
    <mergeCell ref="A35:H36"/>
    <mergeCell ref="I35:J35"/>
    <mergeCell ref="K35:L35"/>
    <mergeCell ref="M35:N35"/>
    <mergeCell ref="P35:W36"/>
    <mergeCell ref="X35:Y35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A26:B26"/>
    <mergeCell ref="C26:H26"/>
    <mergeCell ref="I26:N26"/>
    <mergeCell ref="P26:Q26"/>
    <mergeCell ref="R26:W26"/>
    <mergeCell ref="X26:AC26"/>
    <mergeCell ref="Z23:AA23"/>
    <mergeCell ref="AB23:AC23"/>
    <mergeCell ref="A25:B25"/>
    <mergeCell ref="C25:H25"/>
    <mergeCell ref="P25:Q25"/>
    <mergeCell ref="R25:W25"/>
    <mergeCell ref="X22:Y22"/>
    <mergeCell ref="A23:H24"/>
    <mergeCell ref="I23:J23"/>
    <mergeCell ref="K23:L23"/>
    <mergeCell ref="M23:N23"/>
    <mergeCell ref="P23:W24"/>
    <mergeCell ref="X23:Y23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X10:Y10"/>
    <mergeCell ref="A8:B8"/>
    <mergeCell ref="C8:H8"/>
    <mergeCell ref="I8:N8"/>
    <mergeCell ref="P8:Q8"/>
    <mergeCell ref="R8:W8"/>
    <mergeCell ref="X8:AC8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E7:G7"/>
    <mergeCell ref="P5:Q7"/>
    <mergeCell ref="R5:S7"/>
    <mergeCell ref="T5:V5"/>
    <mergeCell ref="W5:X5"/>
    <mergeCell ref="Y5:AA5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M1:N1"/>
    <mergeCell ref="A4:B4"/>
    <mergeCell ref="C4:H4"/>
    <mergeCell ref="I4:N4"/>
    <mergeCell ref="P4:Q4"/>
    <mergeCell ref="P1:W2"/>
    <mergeCell ref="R4:W4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7" r:id="rId1"/>
  <rowBreaks count="1" manualBreakCount="1">
    <brk id="22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41"/>
  <sheetViews>
    <sheetView view="pageBreakPreview" zoomScale="115" zoomScaleSheetLayoutView="115" zoomScalePageLayoutView="0" workbookViewId="0" topLeftCell="A1">
      <selection activeCell="Q5" sqref="Q5"/>
    </sheetView>
  </sheetViews>
  <sheetFormatPr defaultColWidth="8.796875" defaultRowHeight="19.5" customHeight="1"/>
  <cols>
    <col min="1" max="1" width="2.8984375" style="0" customWidth="1"/>
    <col min="2" max="2" width="6.296875" style="0" customWidth="1"/>
    <col min="3" max="3" width="11" style="0" customWidth="1"/>
    <col min="4" max="4" width="6.09765625" style="0" customWidth="1"/>
    <col min="5" max="5" width="19.3984375" style="143" customWidth="1"/>
    <col min="6" max="6" width="6.296875" style="0" customWidth="1"/>
    <col min="7" max="7" width="11" style="0" customWidth="1"/>
    <col min="8" max="8" width="6.09765625" style="0" customWidth="1"/>
    <col min="9" max="9" width="19.3984375" style="143" customWidth="1"/>
  </cols>
  <sheetData>
    <row r="1" spans="2:9" ht="19.5" customHeight="1">
      <c r="B1" s="107">
        <f>'表紙'!A6</f>
        <v>0</v>
      </c>
      <c r="C1" s="1"/>
      <c r="D1" s="1"/>
      <c r="E1" s="142"/>
      <c r="F1" s="1"/>
      <c r="G1" s="375" t="str">
        <f>'表紙'!E22</f>
        <v>令和3年8月1日</v>
      </c>
      <c r="H1" s="375"/>
      <c r="I1" s="375"/>
    </row>
    <row r="2" spans="8:9" ht="19.5" customHeight="1">
      <c r="H2" s="376" t="str">
        <f>'表紙'!E23</f>
        <v>メディアス体育館ちた</v>
      </c>
      <c r="I2" s="376"/>
    </row>
    <row r="3" spans="2:9" ht="19.5" customHeight="1">
      <c r="B3" s="368" t="s">
        <v>181</v>
      </c>
      <c r="C3" s="368"/>
      <c r="D3" s="368"/>
      <c r="E3" s="368"/>
      <c r="F3" s="368"/>
      <c r="G3" s="368"/>
      <c r="H3" s="368"/>
      <c r="I3" s="368"/>
    </row>
    <row r="4" spans="2:9" ht="19.5" customHeight="1">
      <c r="B4" s="1"/>
      <c r="C4" s="1"/>
      <c r="D4" s="1"/>
      <c r="E4" s="142"/>
      <c r="F4" s="1"/>
      <c r="G4" s="1"/>
      <c r="H4" s="1"/>
      <c r="I4" s="142"/>
    </row>
    <row r="5" spans="2:9" ht="19.5" customHeight="1">
      <c r="B5" s="149" t="s">
        <v>3</v>
      </c>
      <c r="C5" s="149" t="s">
        <v>5</v>
      </c>
      <c r="D5" s="148" t="s">
        <v>4</v>
      </c>
      <c r="E5" s="148" t="s">
        <v>0</v>
      </c>
      <c r="F5" s="149" t="s">
        <v>3</v>
      </c>
      <c r="G5" s="150" t="s">
        <v>5</v>
      </c>
      <c r="H5" s="150" t="s">
        <v>4</v>
      </c>
      <c r="I5" s="148" t="s">
        <v>0</v>
      </c>
    </row>
    <row r="6" spans="2:9" ht="19.5" customHeight="1">
      <c r="B6" s="369">
        <v>1</v>
      </c>
      <c r="C6" s="372" t="s">
        <v>266</v>
      </c>
      <c r="D6" s="151">
        <v>1</v>
      </c>
      <c r="E6" s="228" t="s">
        <v>250</v>
      </c>
      <c r="F6" s="369">
        <v>6</v>
      </c>
      <c r="G6" s="372" t="s">
        <v>267</v>
      </c>
      <c r="H6" s="151">
        <v>1</v>
      </c>
      <c r="I6" s="234" t="s">
        <v>237</v>
      </c>
    </row>
    <row r="7" spans="2:9" ht="19.5" customHeight="1">
      <c r="B7" s="370"/>
      <c r="C7" s="373"/>
      <c r="D7" s="151">
        <v>2</v>
      </c>
      <c r="E7" s="229" t="s">
        <v>251</v>
      </c>
      <c r="F7" s="370"/>
      <c r="G7" s="373"/>
      <c r="H7" s="151">
        <v>2</v>
      </c>
      <c r="I7" s="234" t="s">
        <v>236</v>
      </c>
    </row>
    <row r="8" spans="2:9" ht="19.5" customHeight="1">
      <c r="B8" s="370"/>
      <c r="C8" s="373"/>
      <c r="D8" s="151">
        <v>3</v>
      </c>
      <c r="E8" s="229" t="s">
        <v>252</v>
      </c>
      <c r="F8" s="370"/>
      <c r="G8" s="373"/>
      <c r="H8" s="151">
        <v>3</v>
      </c>
      <c r="I8" s="234" t="s">
        <v>240</v>
      </c>
    </row>
    <row r="9" spans="2:9" ht="19.5" customHeight="1">
      <c r="B9" s="370"/>
      <c r="C9" s="373"/>
      <c r="D9" s="151">
        <v>4</v>
      </c>
      <c r="E9" s="228" t="s">
        <v>249</v>
      </c>
      <c r="F9" s="370"/>
      <c r="G9" s="373"/>
      <c r="H9" s="151">
        <v>4</v>
      </c>
      <c r="I9" s="234" t="s">
        <v>235</v>
      </c>
    </row>
    <row r="10" spans="2:9" ht="19.5" customHeight="1">
      <c r="B10" s="370"/>
      <c r="C10" s="373"/>
      <c r="D10" s="151">
        <v>5</v>
      </c>
      <c r="E10" s="228" t="s">
        <v>254</v>
      </c>
      <c r="F10" s="370"/>
      <c r="G10" s="373"/>
      <c r="H10" s="151">
        <v>5</v>
      </c>
      <c r="I10" s="234" t="s">
        <v>238</v>
      </c>
    </row>
    <row r="11" spans="2:9" ht="19.5" customHeight="1">
      <c r="B11" s="370"/>
      <c r="C11" s="373"/>
      <c r="D11" s="151">
        <v>6</v>
      </c>
      <c r="E11" s="228" t="s">
        <v>253</v>
      </c>
      <c r="F11" s="370"/>
      <c r="G11" s="373"/>
      <c r="H11" s="151">
        <v>6</v>
      </c>
      <c r="I11" s="234" t="s">
        <v>239</v>
      </c>
    </row>
    <row r="12" spans="2:9" ht="19.5" customHeight="1">
      <c r="B12" s="371"/>
      <c r="C12" s="374"/>
      <c r="D12" s="151"/>
      <c r="E12" s="227"/>
      <c r="F12" s="370"/>
      <c r="G12" s="374"/>
      <c r="H12" s="151"/>
      <c r="I12" s="153"/>
    </row>
    <row r="13" spans="2:9" ht="19.5" customHeight="1">
      <c r="B13" s="369">
        <v>2</v>
      </c>
      <c r="C13" s="372" t="s">
        <v>264</v>
      </c>
      <c r="D13" s="151"/>
      <c r="E13" s="230"/>
      <c r="F13" s="369">
        <v>7</v>
      </c>
      <c r="G13" s="372" t="s">
        <v>264</v>
      </c>
      <c r="H13" s="149"/>
      <c r="I13" s="152"/>
    </row>
    <row r="14" spans="2:9" ht="19.5" customHeight="1">
      <c r="B14" s="370"/>
      <c r="C14" s="373"/>
      <c r="D14" s="151"/>
      <c r="E14" s="230"/>
      <c r="F14" s="370"/>
      <c r="G14" s="373"/>
      <c r="H14" s="149"/>
      <c r="I14" s="152"/>
    </row>
    <row r="15" spans="2:9" ht="19.5" customHeight="1">
      <c r="B15" s="370"/>
      <c r="C15" s="373"/>
      <c r="D15" s="151"/>
      <c r="E15" s="230"/>
      <c r="F15" s="370"/>
      <c r="G15" s="373"/>
      <c r="H15" s="149"/>
      <c r="I15" s="152"/>
    </row>
    <row r="16" spans="2:9" ht="19.5" customHeight="1">
      <c r="B16" s="370"/>
      <c r="C16" s="373"/>
      <c r="D16" s="151"/>
      <c r="E16" s="230"/>
      <c r="F16" s="370"/>
      <c r="G16" s="373"/>
      <c r="H16" s="149"/>
      <c r="I16" s="152"/>
    </row>
    <row r="17" spans="2:9" ht="19.5" customHeight="1">
      <c r="B17" s="370"/>
      <c r="C17" s="373"/>
      <c r="D17" s="151"/>
      <c r="E17" s="230"/>
      <c r="F17" s="370"/>
      <c r="G17" s="373"/>
      <c r="H17" s="149"/>
      <c r="I17" s="152"/>
    </row>
    <row r="18" spans="2:9" ht="19.5" customHeight="1">
      <c r="B18" s="370"/>
      <c r="C18" s="373"/>
      <c r="D18" s="151"/>
      <c r="E18" s="231"/>
      <c r="F18" s="370"/>
      <c r="G18" s="373"/>
      <c r="H18" s="149"/>
      <c r="I18" s="152"/>
    </row>
    <row r="19" spans="2:9" ht="19.5" customHeight="1">
      <c r="B19" s="371"/>
      <c r="C19" s="374"/>
      <c r="D19" s="151"/>
      <c r="E19" s="232"/>
      <c r="F19" s="370"/>
      <c r="G19" s="374"/>
      <c r="H19" s="149"/>
      <c r="I19" s="227"/>
    </row>
    <row r="20" spans="2:9" ht="19.5" customHeight="1">
      <c r="B20" s="369">
        <v>3</v>
      </c>
      <c r="C20" s="372" t="s">
        <v>268</v>
      </c>
      <c r="D20" s="151">
        <v>1</v>
      </c>
      <c r="E20" s="229" t="s">
        <v>225</v>
      </c>
      <c r="F20" s="370">
        <v>8</v>
      </c>
      <c r="G20" s="372" t="s">
        <v>297</v>
      </c>
      <c r="H20" s="151">
        <v>1</v>
      </c>
      <c r="I20" s="229" t="s">
        <v>241</v>
      </c>
    </row>
    <row r="21" spans="2:9" ht="19.5" customHeight="1">
      <c r="B21" s="370"/>
      <c r="C21" s="373"/>
      <c r="D21" s="151">
        <v>2</v>
      </c>
      <c r="E21" s="234" t="s">
        <v>226</v>
      </c>
      <c r="F21" s="370"/>
      <c r="G21" s="373"/>
      <c r="H21" s="151">
        <v>2</v>
      </c>
      <c r="I21" s="229" t="s">
        <v>245</v>
      </c>
    </row>
    <row r="22" spans="2:9" ht="19.5" customHeight="1">
      <c r="B22" s="370"/>
      <c r="C22" s="373"/>
      <c r="D22" s="151">
        <v>3</v>
      </c>
      <c r="E22" s="234" t="s">
        <v>227</v>
      </c>
      <c r="F22" s="370"/>
      <c r="G22" s="373"/>
      <c r="H22" s="151">
        <v>3</v>
      </c>
      <c r="I22" s="229" t="s">
        <v>243</v>
      </c>
    </row>
    <row r="23" spans="2:9" ht="19.5" customHeight="1">
      <c r="B23" s="370"/>
      <c r="C23" s="373"/>
      <c r="D23" s="151">
        <v>4</v>
      </c>
      <c r="E23" s="234" t="s">
        <v>228</v>
      </c>
      <c r="F23" s="370"/>
      <c r="G23" s="373"/>
      <c r="H23" s="151">
        <v>4</v>
      </c>
      <c r="I23" s="229" t="s">
        <v>244</v>
      </c>
    </row>
    <row r="24" spans="2:9" ht="19.5" customHeight="1">
      <c r="B24" s="370"/>
      <c r="C24" s="373"/>
      <c r="D24" s="151">
        <v>5</v>
      </c>
      <c r="E24" s="234" t="s">
        <v>229</v>
      </c>
      <c r="F24" s="370"/>
      <c r="G24" s="373"/>
      <c r="H24" s="151"/>
      <c r="I24" s="147"/>
    </row>
    <row r="25" spans="2:9" ht="19.5" customHeight="1">
      <c r="B25" s="370"/>
      <c r="C25" s="373"/>
      <c r="D25" s="151"/>
      <c r="E25" s="233"/>
      <c r="F25" s="370"/>
      <c r="G25" s="373"/>
      <c r="H25" s="151"/>
      <c r="I25" s="145"/>
    </row>
    <row r="26" spans="2:9" ht="19.5" customHeight="1">
      <c r="B26" s="371"/>
      <c r="C26" s="374"/>
      <c r="D26" s="151"/>
      <c r="E26" s="227"/>
      <c r="F26" s="371"/>
      <c r="G26" s="374"/>
      <c r="H26" s="151"/>
      <c r="I26" s="153"/>
    </row>
    <row r="27" spans="2:9" ht="19.5" customHeight="1">
      <c r="B27" s="369">
        <v>4</v>
      </c>
      <c r="C27" s="372" t="s">
        <v>264</v>
      </c>
      <c r="D27" s="151"/>
      <c r="E27" s="144"/>
      <c r="F27" s="370">
        <v>9</v>
      </c>
      <c r="G27" s="372" t="s">
        <v>264</v>
      </c>
      <c r="H27" s="149"/>
      <c r="I27" s="147"/>
    </row>
    <row r="28" spans="2:9" ht="19.5" customHeight="1">
      <c r="B28" s="370"/>
      <c r="C28" s="373"/>
      <c r="D28" s="151"/>
      <c r="E28" s="144"/>
      <c r="F28" s="370"/>
      <c r="G28" s="373"/>
      <c r="H28" s="149"/>
      <c r="I28" s="147"/>
    </row>
    <row r="29" spans="2:9" ht="19.5" customHeight="1">
      <c r="B29" s="370"/>
      <c r="C29" s="373"/>
      <c r="D29" s="151"/>
      <c r="E29" s="144"/>
      <c r="F29" s="370"/>
      <c r="G29" s="373"/>
      <c r="H29" s="149"/>
      <c r="I29" s="147"/>
    </row>
    <row r="30" spans="2:9" ht="19.5" customHeight="1">
      <c r="B30" s="370"/>
      <c r="C30" s="373"/>
      <c r="D30" s="151"/>
      <c r="E30" s="144"/>
      <c r="F30" s="370"/>
      <c r="G30" s="373"/>
      <c r="H30" s="149"/>
      <c r="I30" s="147"/>
    </row>
    <row r="31" spans="2:9" ht="19.5" customHeight="1">
      <c r="B31" s="370"/>
      <c r="C31" s="373"/>
      <c r="D31" s="151"/>
      <c r="E31" s="144"/>
      <c r="F31" s="370"/>
      <c r="G31" s="373"/>
      <c r="H31" s="149"/>
      <c r="I31" s="147"/>
    </row>
    <row r="32" spans="2:9" ht="19.5" customHeight="1">
      <c r="B32" s="370"/>
      <c r="C32" s="373"/>
      <c r="D32" s="151"/>
      <c r="E32" s="227"/>
      <c r="F32" s="370"/>
      <c r="G32" s="373"/>
      <c r="H32" s="149"/>
      <c r="I32" s="145"/>
    </row>
    <row r="33" spans="2:9" ht="19.5" customHeight="1">
      <c r="B33" s="371"/>
      <c r="C33" s="374"/>
      <c r="D33" s="148"/>
      <c r="E33" s="227"/>
      <c r="F33" s="371"/>
      <c r="G33" s="374"/>
      <c r="H33" s="150"/>
      <c r="I33" s="153"/>
    </row>
    <row r="34" spans="2:9" ht="19.5" customHeight="1">
      <c r="B34" s="369">
        <v>5</v>
      </c>
      <c r="C34" s="372" t="s">
        <v>269</v>
      </c>
      <c r="D34" s="151">
        <v>1</v>
      </c>
      <c r="E34" s="234" t="s">
        <v>230</v>
      </c>
      <c r="F34" s="369">
        <v>10</v>
      </c>
      <c r="G34" s="372" t="s">
        <v>298</v>
      </c>
      <c r="H34" s="151">
        <v>1</v>
      </c>
      <c r="I34" s="229" t="s">
        <v>246</v>
      </c>
    </row>
    <row r="35" spans="2:9" ht="19.5" customHeight="1">
      <c r="B35" s="370"/>
      <c r="C35" s="373"/>
      <c r="D35" s="151">
        <v>2</v>
      </c>
      <c r="E35" s="234" t="s">
        <v>231</v>
      </c>
      <c r="F35" s="370"/>
      <c r="G35" s="373"/>
      <c r="H35" s="151">
        <v>2</v>
      </c>
      <c r="I35" s="229" t="s">
        <v>242</v>
      </c>
    </row>
    <row r="36" spans="2:9" ht="19.5" customHeight="1">
      <c r="B36" s="370"/>
      <c r="C36" s="373"/>
      <c r="D36" s="151">
        <v>3</v>
      </c>
      <c r="E36" s="234" t="s">
        <v>232</v>
      </c>
      <c r="F36" s="370"/>
      <c r="G36" s="373"/>
      <c r="H36" s="151">
        <v>3</v>
      </c>
      <c r="I36" s="229" t="s">
        <v>247</v>
      </c>
    </row>
    <row r="37" spans="2:9" ht="19.5" customHeight="1">
      <c r="B37" s="370"/>
      <c r="C37" s="373"/>
      <c r="D37" s="151">
        <v>4</v>
      </c>
      <c r="E37" s="234" t="s">
        <v>233</v>
      </c>
      <c r="F37" s="370"/>
      <c r="G37" s="373"/>
      <c r="H37" s="151">
        <v>4</v>
      </c>
      <c r="I37" s="229" t="s">
        <v>248</v>
      </c>
    </row>
    <row r="38" spans="2:9" ht="19.5" customHeight="1">
      <c r="B38" s="370"/>
      <c r="C38" s="373"/>
      <c r="D38" s="151">
        <v>5</v>
      </c>
      <c r="E38" s="234" t="s">
        <v>234</v>
      </c>
      <c r="F38" s="370"/>
      <c r="G38" s="373"/>
      <c r="H38" s="151"/>
      <c r="I38" s="147"/>
    </row>
    <row r="39" spans="2:9" ht="19.5" customHeight="1">
      <c r="B39" s="370"/>
      <c r="C39" s="373"/>
      <c r="D39" s="151"/>
      <c r="E39" s="144"/>
      <c r="F39" s="370"/>
      <c r="G39" s="373"/>
      <c r="H39" s="151"/>
      <c r="I39" s="146"/>
    </row>
    <row r="40" spans="2:9" ht="19.5" customHeight="1">
      <c r="B40" s="371"/>
      <c r="C40" s="374"/>
      <c r="D40" s="151"/>
      <c r="E40" s="144"/>
      <c r="F40" s="371"/>
      <c r="G40" s="374"/>
      <c r="H40" s="151"/>
      <c r="I40" s="146"/>
    </row>
    <row r="41" spans="2:9" ht="19.5" customHeight="1">
      <c r="B41" s="1"/>
      <c r="C41" s="1"/>
      <c r="D41" s="1"/>
      <c r="F41" s="1"/>
      <c r="G41" s="1"/>
      <c r="H41" s="1"/>
      <c r="I41" s="142"/>
    </row>
  </sheetData>
  <sheetProtection/>
  <mergeCells count="23">
    <mergeCell ref="F34:F40"/>
    <mergeCell ref="F27:F33"/>
    <mergeCell ref="G6:G12"/>
    <mergeCell ref="G13:G19"/>
    <mergeCell ref="G20:G26"/>
    <mergeCell ref="C13:C19"/>
    <mergeCell ref="C20:C26"/>
    <mergeCell ref="B34:B40"/>
    <mergeCell ref="B20:B26"/>
    <mergeCell ref="G1:I1"/>
    <mergeCell ref="C27:C33"/>
    <mergeCell ref="H2:I2"/>
    <mergeCell ref="C6:C12"/>
    <mergeCell ref="F20:F26"/>
    <mergeCell ref="C34:C40"/>
    <mergeCell ref="F13:F19"/>
    <mergeCell ref="G34:G40"/>
    <mergeCell ref="B3:I3"/>
    <mergeCell ref="B27:B33"/>
    <mergeCell ref="G27:G33"/>
    <mergeCell ref="B6:B12"/>
    <mergeCell ref="B13:B19"/>
    <mergeCell ref="F6:F12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1">
      <selection activeCell="I3" sqref="I3"/>
    </sheetView>
  </sheetViews>
  <sheetFormatPr defaultColWidth="5" defaultRowHeight="14.25"/>
  <cols>
    <col min="1" max="31" width="5" style="125" customWidth="1"/>
    <col min="32" max="32" width="25.3984375" style="125" customWidth="1"/>
    <col min="33" max="16384" width="5" style="125" customWidth="1"/>
  </cols>
  <sheetData>
    <row r="1" spans="1:29" ht="15.75" customHeight="1">
      <c r="A1" s="593" t="s">
        <v>133</v>
      </c>
      <c r="B1" s="593"/>
      <c r="C1" s="593"/>
      <c r="D1" s="593"/>
      <c r="E1" s="593"/>
      <c r="F1" s="593"/>
      <c r="G1" s="593"/>
      <c r="H1" s="594"/>
      <c r="I1" s="559" t="s">
        <v>134</v>
      </c>
      <c r="J1" s="561"/>
      <c r="K1" s="559" t="s">
        <v>358</v>
      </c>
      <c r="L1" s="561"/>
      <c r="M1" s="559" t="s">
        <v>359</v>
      </c>
      <c r="N1" s="561"/>
      <c r="P1" s="593" t="s">
        <v>133</v>
      </c>
      <c r="Q1" s="593"/>
      <c r="R1" s="593"/>
      <c r="S1" s="593"/>
      <c r="T1" s="593"/>
      <c r="U1" s="593"/>
      <c r="V1" s="593"/>
      <c r="W1" s="594"/>
      <c r="X1" s="559" t="s">
        <v>134</v>
      </c>
      <c r="Y1" s="561"/>
      <c r="Z1" s="559" t="s">
        <v>358</v>
      </c>
      <c r="AA1" s="561"/>
      <c r="AB1" s="559" t="s">
        <v>359</v>
      </c>
      <c r="AC1" s="561"/>
    </row>
    <row r="2" spans="1:29" ht="33" customHeight="1">
      <c r="A2" s="595"/>
      <c r="B2" s="595"/>
      <c r="C2" s="595"/>
      <c r="D2" s="595"/>
      <c r="E2" s="595"/>
      <c r="F2" s="595"/>
      <c r="G2" s="595"/>
      <c r="H2" s="596"/>
      <c r="I2" s="116"/>
      <c r="J2" s="117"/>
      <c r="K2" s="116"/>
      <c r="L2" s="117"/>
      <c r="M2" s="116"/>
      <c r="N2" s="117"/>
      <c r="P2" s="595"/>
      <c r="Q2" s="595"/>
      <c r="R2" s="595"/>
      <c r="S2" s="595"/>
      <c r="T2" s="595"/>
      <c r="U2" s="595"/>
      <c r="V2" s="595"/>
      <c r="W2" s="596"/>
      <c r="X2" s="116"/>
      <c r="Y2" s="117"/>
      <c r="Z2" s="116"/>
      <c r="AA2" s="117"/>
      <c r="AB2" s="116"/>
      <c r="AC2" s="117"/>
    </row>
    <row r="3" spans="1:32" s="119" customFormat="1" ht="25.5" customHeight="1">
      <c r="A3" s="559" t="s">
        <v>137</v>
      </c>
      <c r="B3" s="561"/>
      <c r="C3" s="590" t="s">
        <v>360</v>
      </c>
      <c r="D3" s="591"/>
      <c r="E3" s="591"/>
      <c r="F3" s="591"/>
      <c r="G3" s="591"/>
      <c r="H3" s="592"/>
      <c r="I3" s="258" t="s">
        <v>417</v>
      </c>
      <c r="J3" s="121" t="s">
        <v>361</v>
      </c>
      <c r="K3" s="121"/>
      <c r="L3" s="121">
        <v>1</v>
      </c>
      <c r="M3" s="121" t="s">
        <v>139</v>
      </c>
      <c r="N3" s="122"/>
      <c r="P3" s="559" t="s">
        <v>137</v>
      </c>
      <c r="Q3" s="561"/>
      <c r="R3" s="590" t="str">
        <f>C3</f>
        <v>トリム Aグループ</v>
      </c>
      <c r="S3" s="591"/>
      <c r="T3" s="591"/>
      <c r="U3" s="591"/>
      <c r="V3" s="591"/>
      <c r="W3" s="592"/>
      <c r="X3" s="120" t="str">
        <f>I3</f>
        <v>9</v>
      </c>
      <c r="Y3" s="121" t="s">
        <v>362</v>
      </c>
      <c r="Z3" s="121"/>
      <c r="AA3" s="121">
        <v>2</v>
      </c>
      <c r="AB3" s="121" t="s">
        <v>139</v>
      </c>
      <c r="AC3" s="122"/>
      <c r="AF3" s="224" t="str">
        <f>9コート６!BE4</f>
        <v>VENOM</v>
      </c>
    </row>
    <row r="4" spans="1:32" s="119" customFormat="1" ht="25.5" customHeight="1">
      <c r="A4" s="559" t="s">
        <v>18</v>
      </c>
      <c r="B4" s="561"/>
      <c r="C4" s="559" t="str">
        <f>AF3</f>
        <v>VENOM</v>
      </c>
      <c r="D4" s="560"/>
      <c r="E4" s="560"/>
      <c r="F4" s="560"/>
      <c r="G4" s="560"/>
      <c r="H4" s="561"/>
      <c r="I4" s="559" t="str">
        <f>AF5</f>
        <v>victory</v>
      </c>
      <c r="J4" s="560"/>
      <c r="K4" s="560"/>
      <c r="L4" s="560"/>
      <c r="M4" s="560"/>
      <c r="N4" s="561"/>
      <c r="P4" s="559" t="s">
        <v>18</v>
      </c>
      <c r="Q4" s="561"/>
      <c r="R4" s="559" t="str">
        <f>AF4</f>
        <v>ノーティーアト</v>
      </c>
      <c r="S4" s="560"/>
      <c r="T4" s="560"/>
      <c r="U4" s="560"/>
      <c r="V4" s="560"/>
      <c r="W4" s="561"/>
      <c r="X4" s="559" t="str">
        <f>AF6</f>
        <v>空</v>
      </c>
      <c r="Y4" s="560"/>
      <c r="Z4" s="560"/>
      <c r="AA4" s="560"/>
      <c r="AB4" s="560"/>
      <c r="AC4" s="561"/>
      <c r="AF4" s="224" t="str">
        <f>9コート６!BE5</f>
        <v>ノーティーアト</v>
      </c>
    </row>
    <row r="5" spans="1:32" s="119" customFormat="1" ht="25.5" customHeight="1">
      <c r="A5" s="567" t="s">
        <v>140</v>
      </c>
      <c r="B5" s="568"/>
      <c r="C5" s="577" t="s">
        <v>363</v>
      </c>
      <c r="D5" s="568"/>
      <c r="E5" s="588"/>
      <c r="F5" s="573"/>
      <c r="G5" s="573"/>
      <c r="H5" s="589" t="s">
        <v>364</v>
      </c>
      <c r="I5" s="589"/>
      <c r="J5" s="573"/>
      <c r="K5" s="573"/>
      <c r="L5" s="574"/>
      <c r="M5" s="577" t="s">
        <v>363</v>
      </c>
      <c r="N5" s="568"/>
      <c r="P5" s="567" t="s">
        <v>140</v>
      </c>
      <c r="Q5" s="568"/>
      <c r="R5" s="577" t="s">
        <v>363</v>
      </c>
      <c r="S5" s="568"/>
      <c r="T5" s="588"/>
      <c r="U5" s="573"/>
      <c r="V5" s="573"/>
      <c r="W5" s="589" t="s">
        <v>364</v>
      </c>
      <c r="X5" s="589"/>
      <c r="Y5" s="573"/>
      <c r="Z5" s="573"/>
      <c r="AA5" s="574"/>
      <c r="AB5" s="577" t="s">
        <v>363</v>
      </c>
      <c r="AC5" s="568"/>
      <c r="AF5" s="224" t="str">
        <f>9コート６!BE6</f>
        <v>victory</v>
      </c>
    </row>
    <row r="6" spans="1:32" s="119" customFormat="1" ht="25.5" customHeight="1">
      <c r="A6" s="569"/>
      <c r="B6" s="570"/>
      <c r="C6" s="578"/>
      <c r="D6" s="570"/>
      <c r="E6" s="580"/>
      <c r="F6" s="581"/>
      <c r="G6" s="581"/>
      <c r="H6" s="582" t="s">
        <v>364</v>
      </c>
      <c r="I6" s="582"/>
      <c r="J6" s="581"/>
      <c r="K6" s="581"/>
      <c r="L6" s="583"/>
      <c r="M6" s="578"/>
      <c r="N6" s="570"/>
      <c r="P6" s="569"/>
      <c r="Q6" s="570"/>
      <c r="R6" s="578"/>
      <c r="S6" s="570"/>
      <c r="T6" s="580"/>
      <c r="U6" s="581"/>
      <c r="V6" s="581"/>
      <c r="W6" s="582" t="s">
        <v>364</v>
      </c>
      <c r="X6" s="582"/>
      <c r="Y6" s="581"/>
      <c r="Z6" s="581"/>
      <c r="AA6" s="583"/>
      <c r="AB6" s="578"/>
      <c r="AC6" s="570"/>
      <c r="AF6" s="224" t="str">
        <f>9コート６!BE7</f>
        <v>空</v>
      </c>
    </row>
    <row r="7" spans="1:32" s="119" customFormat="1" ht="25.5" customHeight="1">
      <c r="A7" s="571"/>
      <c r="B7" s="572"/>
      <c r="C7" s="579"/>
      <c r="D7" s="572"/>
      <c r="E7" s="563"/>
      <c r="F7" s="564"/>
      <c r="G7" s="564"/>
      <c r="H7" s="565" t="s">
        <v>364</v>
      </c>
      <c r="I7" s="565"/>
      <c r="J7" s="564"/>
      <c r="K7" s="564"/>
      <c r="L7" s="566"/>
      <c r="M7" s="579"/>
      <c r="N7" s="572"/>
      <c r="P7" s="571"/>
      <c r="Q7" s="572"/>
      <c r="R7" s="579"/>
      <c r="S7" s="572"/>
      <c r="T7" s="563"/>
      <c r="U7" s="564"/>
      <c r="V7" s="564"/>
      <c r="W7" s="565" t="s">
        <v>364</v>
      </c>
      <c r="X7" s="565"/>
      <c r="Y7" s="564"/>
      <c r="Z7" s="564"/>
      <c r="AA7" s="566"/>
      <c r="AB7" s="579"/>
      <c r="AC7" s="572"/>
      <c r="AF7" s="224" t="str">
        <f>9コート６!BE8</f>
        <v>レッドビッキーズ</v>
      </c>
    </row>
    <row r="8" spans="1:32" s="119" customFormat="1" ht="25.5" customHeight="1">
      <c r="A8" s="575" t="s">
        <v>365</v>
      </c>
      <c r="B8" s="576"/>
      <c r="C8" s="559"/>
      <c r="D8" s="560"/>
      <c r="E8" s="560"/>
      <c r="F8" s="560"/>
      <c r="G8" s="560"/>
      <c r="H8" s="561"/>
      <c r="I8" s="559"/>
      <c r="J8" s="560"/>
      <c r="K8" s="560"/>
      <c r="L8" s="560"/>
      <c r="M8" s="560"/>
      <c r="N8" s="561"/>
      <c r="P8" s="575" t="s">
        <v>365</v>
      </c>
      <c r="Q8" s="576"/>
      <c r="R8" s="559"/>
      <c r="S8" s="560"/>
      <c r="T8" s="560"/>
      <c r="U8" s="560"/>
      <c r="V8" s="560"/>
      <c r="W8" s="561"/>
      <c r="X8" s="559"/>
      <c r="Y8" s="560"/>
      <c r="Z8" s="560"/>
      <c r="AA8" s="560"/>
      <c r="AB8" s="560"/>
      <c r="AC8" s="561"/>
      <c r="AF8" s="224" t="str">
        <f>9コート６!BE9</f>
        <v>マイペース</v>
      </c>
    </row>
    <row r="9" spans="1:29" s="119" customFormat="1" ht="25.5" customHeight="1">
      <c r="A9" s="584" t="s">
        <v>143</v>
      </c>
      <c r="B9" s="585"/>
      <c r="C9" s="559" t="str">
        <f>AF7</f>
        <v>レッドビッキーズ</v>
      </c>
      <c r="D9" s="560"/>
      <c r="E9" s="560"/>
      <c r="F9" s="560"/>
      <c r="G9" s="560"/>
      <c r="H9" s="561"/>
      <c r="I9" s="562" t="s">
        <v>144</v>
      </c>
      <c r="J9" s="562"/>
      <c r="K9" s="120"/>
      <c r="L9" s="121"/>
      <c r="M9" s="121"/>
      <c r="N9" s="122"/>
      <c r="P9" s="584" t="s">
        <v>143</v>
      </c>
      <c r="Q9" s="585"/>
      <c r="R9" s="559" t="str">
        <f>AF3</f>
        <v>VENOM</v>
      </c>
      <c r="S9" s="560"/>
      <c r="T9" s="560"/>
      <c r="U9" s="560"/>
      <c r="V9" s="560"/>
      <c r="W9" s="561"/>
      <c r="X9" s="562" t="s">
        <v>144</v>
      </c>
      <c r="Y9" s="562"/>
      <c r="Z9" s="120"/>
      <c r="AA9" s="121"/>
      <c r="AB9" s="121"/>
      <c r="AC9" s="122"/>
    </row>
    <row r="10" spans="1:29" s="119" customFormat="1" ht="25.5" customHeight="1">
      <c r="A10" s="586"/>
      <c r="B10" s="587"/>
      <c r="C10" s="559" t="str">
        <f>AF8</f>
        <v>マイペース</v>
      </c>
      <c r="D10" s="560"/>
      <c r="E10" s="560"/>
      <c r="F10" s="560"/>
      <c r="G10" s="560"/>
      <c r="H10" s="561"/>
      <c r="I10" s="562" t="s">
        <v>145</v>
      </c>
      <c r="J10" s="562"/>
      <c r="K10" s="120"/>
      <c r="L10" s="121"/>
      <c r="M10" s="121"/>
      <c r="N10" s="122"/>
      <c r="P10" s="586"/>
      <c r="Q10" s="587"/>
      <c r="R10" s="559" t="str">
        <f>AF5</f>
        <v>victory</v>
      </c>
      <c r="S10" s="560"/>
      <c r="T10" s="560"/>
      <c r="U10" s="560"/>
      <c r="V10" s="560"/>
      <c r="W10" s="561"/>
      <c r="X10" s="562" t="s">
        <v>145</v>
      </c>
      <c r="Y10" s="562"/>
      <c r="Z10" s="120"/>
      <c r="AA10" s="121"/>
      <c r="AB10" s="121"/>
      <c r="AC10" s="122"/>
    </row>
    <row r="11" spans="1:25" ht="18.75" customHeight="1">
      <c r="A11" s="123"/>
      <c r="B11" s="123"/>
      <c r="C11" s="124"/>
      <c r="D11" s="124"/>
      <c r="E11" s="124"/>
      <c r="F11" s="124"/>
      <c r="G11" s="124"/>
      <c r="H11" s="124"/>
      <c r="I11" s="254"/>
      <c r="J11" s="254"/>
      <c r="P11" s="123"/>
      <c r="Q11" s="123"/>
      <c r="R11" s="124"/>
      <c r="S11" s="124"/>
      <c r="T11" s="124"/>
      <c r="U11" s="124"/>
      <c r="V11" s="124"/>
      <c r="W11" s="124"/>
      <c r="X11" s="254"/>
      <c r="Y11" s="254"/>
    </row>
    <row r="12" spans="1:25" ht="18.75" customHeight="1">
      <c r="A12" s="123"/>
      <c r="B12" s="123"/>
      <c r="C12" s="124"/>
      <c r="D12" s="124"/>
      <c r="E12" s="124"/>
      <c r="F12" s="124"/>
      <c r="G12" s="124"/>
      <c r="H12" s="124"/>
      <c r="I12" s="254"/>
      <c r="J12" s="254"/>
      <c r="P12" s="123"/>
      <c r="Q12" s="123"/>
      <c r="R12" s="124"/>
      <c r="S12" s="124"/>
      <c r="T12" s="124"/>
      <c r="U12" s="124"/>
      <c r="V12" s="124"/>
      <c r="W12" s="124"/>
      <c r="X12" s="254"/>
      <c r="Y12" s="254"/>
    </row>
    <row r="13" spans="1:29" ht="15.75" customHeight="1">
      <c r="A13" s="593" t="s">
        <v>133</v>
      </c>
      <c r="B13" s="593"/>
      <c r="C13" s="593"/>
      <c r="D13" s="593"/>
      <c r="E13" s="593"/>
      <c r="F13" s="593"/>
      <c r="G13" s="593"/>
      <c r="H13" s="594"/>
      <c r="I13" s="559" t="s">
        <v>134</v>
      </c>
      <c r="J13" s="561"/>
      <c r="K13" s="559" t="s">
        <v>358</v>
      </c>
      <c r="L13" s="561"/>
      <c r="M13" s="559" t="s">
        <v>359</v>
      </c>
      <c r="N13" s="561"/>
      <c r="P13" s="593" t="s">
        <v>133</v>
      </c>
      <c r="Q13" s="593"/>
      <c r="R13" s="593"/>
      <c r="S13" s="593"/>
      <c r="T13" s="593"/>
      <c r="U13" s="593"/>
      <c r="V13" s="593"/>
      <c r="W13" s="594"/>
      <c r="X13" s="559" t="s">
        <v>134</v>
      </c>
      <c r="Y13" s="561"/>
      <c r="Z13" s="559" t="s">
        <v>358</v>
      </c>
      <c r="AA13" s="561"/>
      <c r="AB13" s="559" t="s">
        <v>359</v>
      </c>
      <c r="AC13" s="561"/>
    </row>
    <row r="14" spans="1:29" ht="33" customHeight="1">
      <c r="A14" s="595"/>
      <c r="B14" s="595"/>
      <c r="C14" s="595"/>
      <c r="D14" s="595"/>
      <c r="E14" s="595"/>
      <c r="F14" s="595"/>
      <c r="G14" s="595"/>
      <c r="H14" s="596"/>
      <c r="I14" s="116"/>
      <c r="J14" s="117"/>
      <c r="K14" s="116"/>
      <c r="L14" s="117"/>
      <c r="M14" s="116"/>
      <c r="N14" s="117"/>
      <c r="P14" s="595"/>
      <c r="Q14" s="595"/>
      <c r="R14" s="595"/>
      <c r="S14" s="595"/>
      <c r="T14" s="595"/>
      <c r="U14" s="595"/>
      <c r="V14" s="595"/>
      <c r="W14" s="596"/>
      <c r="X14" s="116"/>
      <c r="Y14" s="117"/>
      <c r="Z14" s="116"/>
      <c r="AA14" s="117"/>
      <c r="AB14" s="116"/>
      <c r="AC14" s="117"/>
    </row>
    <row r="15" spans="1:29" s="119" customFormat="1" ht="24.75" customHeight="1">
      <c r="A15" s="559" t="s">
        <v>137</v>
      </c>
      <c r="B15" s="561"/>
      <c r="C15" s="590" t="str">
        <f>C3</f>
        <v>トリム Aグループ</v>
      </c>
      <c r="D15" s="591"/>
      <c r="E15" s="591"/>
      <c r="F15" s="591"/>
      <c r="G15" s="591"/>
      <c r="H15" s="592"/>
      <c r="I15" s="120" t="str">
        <f>I3</f>
        <v>9</v>
      </c>
      <c r="J15" s="121" t="s">
        <v>362</v>
      </c>
      <c r="K15" s="121"/>
      <c r="L15" s="121">
        <f>AA3+1</f>
        <v>3</v>
      </c>
      <c r="M15" s="121" t="s">
        <v>139</v>
      </c>
      <c r="N15" s="122"/>
      <c r="P15" s="559" t="s">
        <v>137</v>
      </c>
      <c r="Q15" s="561"/>
      <c r="R15" s="590" t="str">
        <f>C3</f>
        <v>トリム Aグループ</v>
      </c>
      <c r="S15" s="591"/>
      <c r="T15" s="591"/>
      <c r="U15" s="591"/>
      <c r="V15" s="591"/>
      <c r="W15" s="592"/>
      <c r="X15" s="120" t="str">
        <f>I3</f>
        <v>9</v>
      </c>
      <c r="Y15" s="121" t="s">
        <v>362</v>
      </c>
      <c r="Z15" s="121"/>
      <c r="AA15" s="121">
        <f>L15+1</f>
        <v>4</v>
      </c>
      <c r="AB15" s="121" t="s">
        <v>139</v>
      </c>
      <c r="AC15" s="122"/>
    </row>
    <row r="16" spans="1:29" s="119" customFormat="1" ht="24.75" customHeight="1">
      <c r="A16" s="559" t="s">
        <v>18</v>
      </c>
      <c r="B16" s="561"/>
      <c r="C16" s="559" t="str">
        <f>AF5</f>
        <v>victory</v>
      </c>
      <c r="D16" s="560"/>
      <c r="E16" s="560"/>
      <c r="F16" s="560"/>
      <c r="G16" s="560"/>
      <c r="H16" s="561"/>
      <c r="I16" s="559" t="str">
        <f>AF7</f>
        <v>レッドビッキーズ</v>
      </c>
      <c r="J16" s="560"/>
      <c r="K16" s="560"/>
      <c r="L16" s="560"/>
      <c r="M16" s="560"/>
      <c r="N16" s="561"/>
      <c r="P16" s="559" t="s">
        <v>18</v>
      </c>
      <c r="Q16" s="561"/>
      <c r="R16" s="559" t="str">
        <f>AF6</f>
        <v>空</v>
      </c>
      <c r="S16" s="560"/>
      <c r="T16" s="560"/>
      <c r="U16" s="560"/>
      <c r="V16" s="560"/>
      <c r="W16" s="561"/>
      <c r="X16" s="559" t="str">
        <f>AF8</f>
        <v>マイペース</v>
      </c>
      <c r="Y16" s="560"/>
      <c r="Z16" s="560"/>
      <c r="AA16" s="560"/>
      <c r="AB16" s="560"/>
      <c r="AC16" s="561"/>
    </row>
    <row r="17" spans="1:29" s="119" customFormat="1" ht="24.75" customHeight="1">
      <c r="A17" s="567" t="s">
        <v>140</v>
      </c>
      <c r="B17" s="568"/>
      <c r="C17" s="577" t="s">
        <v>363</v>
      </c>
      <c r="D17" s="568"/>
      <c r="E17" s="588"/>
      <c r="F17" s="573"/>
      <c r="G17" s="573"/>
      <c r="H17" s="589" t="s">
        <v>364</v>
      </c>
      <c r="I17" s="589"/>
      <c r="J17" s="573"/>
      <c r="K17" s="573"/>
      <c r="L17" s="574"/>
      <c r="M17" s="577" t="s">
        <v>363</v>
      </c>
      <c r="N17" s="568"/>
      <c r="P17" s="567" t="s">
        <v>140</v>
      </c>
      <c r="Q17" s="568"/>
      <c r="R17" s="577" t="s">
        <v>363</v>
      </c>
      <c r="S17" s="568"/>
      <c r="T17" s="588"/>
      <c r="U17" s="573"/>
      <c r="V17" s="573"/>
      <c r="W17" s="589" t="s">
        <v>364</v>
      </c>
      <c r="X17" s="589"/>
      <c r="Y17" s="573"/>
      <c r="Z17" s="573"/>
      <c r="AA17" s="574"/>
      <c r="AB17" s="577" t="s">
        <v>363</v>
      </c>
      <c r="AC17" s="568"/>
    </row>
    <row r="18" spans="1:29" s="119" customFormat="1" ht="24.75" customHeight="1">
      <c r="A18" s="569"/>
      <c r="B18" s="570"/>
      <c r="C18" s="578"/>
      <c r="D18" s="570"/>
      <c r="E18" s="580"/>
      <c r="F18" s="581"/>
      <c r="G18" s="581"/>
      <c r="H18" s="582" t="s">
        <v>364</v>
      </c>
      <c r="I18" s="582"/>
      <c r="J18" s="581"/>
      <c r="K18" s="581"/>
      <c r="L18" s="583"/>
      <c r="M18" s="578"/>
      <c r="N18" s="570"/>
      <c r="P18" s="569"/>
      <c r="Q18" s="570"/>
      <c r="R18" s="578"/>
      <c r="S18" s="570"/>
      <c r="T18" s="580"/>
      <c r="U18" s="581"/>
      <c r="V18" s="581"/>
      <c r="W18" s="582" t="s">
        <v>364</v>
      </c>
      <c r="X18" s="582"/>
      <c r="Y18" s="581"/>
      <c r="Z18" s="581"/>
      <c r="AA18" s="583"/>
      <c r="AB18" s="578"/>
      <c r="AC18" s="570"/>
    </row>
    <row r="19" spans="1:29" s="119" customFormat="1" ht="24.75" customHeight="1">
      <c r="A19" s="571"/>
      <c r="B19" s="572"/>
      <c r="C19" s="579"/>
      <c r="D19" s="572"/>
      <c r="E19" s="563"/>
      <c r="F19" s="564"/>
      <c r="G19" s="564"/>
      <c r="H19" s="565" t="s">
        <v>364</v>
      </c>
      <c r="I19" s="565"/>
      <c r="J19" s="564"/>
      <c r="K19" s="564"/>
      <c r="L19" s="566"/>
      <c r="M19" s="579"/>
      <c r="N19" s="572"/>
      <c r="P19" s="571"/>
      <c r="Q19" s="572"/>
      <c r="R19" s="579"/>
      <c r="S19" s="572"/>
      <c r="T19" s="563"/>
      <c r="U19" s="564"/>
      <c r="V19" s="564"/>
      <c r="W19" s="565" t="s">
        <v>364</v>
      </c>
      <c r="X19" s="565"/>
      <c r="Y19" s="564"/>
      <c r="Z19" s="564"/>
      <c r="AA19" s="566"/>
      <c r="AB19" s="579"/>
      <c r="AC19" s="572"/>
    </row>
    <row r="20" spans="1:29" s="119" customFormat="1" ht="24.75" customHeight="1">
      <c r="A20" s="575" t="s">
        <v>365</v>
      </c>
      <c r="B20" s="576"/>
      <c r="C20" s="559"/>
      <c r="D20" s="560"/>
      <c r="E20" s="560"/>
      <c r="F20" s="560"/>
      <c r="G20" s="560"/>
      <c r="H20" s="561"/>
      <c r="I20" s="559"/>
      <c r="J20" s="560"/>
      <c r="K20" s="560"/>
      <c r="L20" s="560"/>
      <c r="M20" s="560"/>
      <c r="N20" s="561"/>
      <c r="P20" s="575" t="s">
        <v>365</v>
      </c>
      <c r="Q20" s="576"/>
      <c r="R20" s="559"/>
      <c r="S20" s="560"/>
      <c r="T20" s="560"/>
      <c r="U20" s="560"/>
      <c r="V20" s="560"/>
      <c r="W20" s="561"/>
      <c r="X20" s="559"/>
      <c r="Y20" s="560"/>
      <c r="Z20" s="560"/>
      <c r="AA20" s="560"/>
      <c r="AB20" s="560"/>
      <c r="AC20" s="561"/>
    </row>
    <row r="21" spans="1:29" s="119" customFormat="1" ht="24.75" customHeight="1">
      <c r="A21" s="584" t="s">
        <v>143</v>
      </c>
      <c r="B21" s="585"/>
      <c r="C21" s="559" t="str">
        <f>AF4</f>
        <v>ノーティーアト</v>
      </c>
      <c r="D21" s="560"/>
      <c r="E21" s="560"/>
      <c r="F21" s="560"/>
      <c r="G21" s="560"/>
      <c r="H21" s="561"/>
      <c r="I21" s="562" t="s">
        <v>144</v>
      </c>
      <c r="J21" s="562"/>
      <c r="K21" s="120"/>
      <c r="L21" s="121"/>
      <c r="M21" s="121"/>
      <c r="N21" s="122"/>
      <c r="P21" s="584" t="s">
        <v>143</v>
      </c>
      <c r="Q21" s="585"/>
      <c r="R21" s="559" t="str">
        <f>AF5</f>
        <v>victory</v>
      </c>
      <c r="S21" s="560"/>
      <c r="T21" s="560"/>
      <c r="U21" s="560"/>
      <c r="V21" s="560"/>
      <c r="W21" s="561"/>
      <c r="X21" s="562" t="s">
        <v>144</v>
      </c>
      <c r="Y21" s="562"/>
      <c r="Z21" s="120"/>
      <c r="AA21" s="121"/>
      <c r="AB21" s="121"/>
      <c r="AC21" s="122"/>
    </row>
    <row r="22" spans="1:29" s="119" customFormat="1" ht="24.75" customHeight="1">
      <c r="A22" s="586"/>
      <c r="B22" s="587"/>
      <c r="C22" s="559" t="str">
        <f>AF6</f>
        <v>空</v>
      </c>
      <c r="D22" s="560"/>
      <c r="E22" s="560"/>
      <c r="F22" s="560"/>
      <c r="G22" s="560"/>
      <c r="H22" s="561"/>
      <c r="I22" s="562" t="s">
        <v>145</v>
      </c>
      <c r="J22" s="562"/>
      <c r="K22" s="120"/>
      <c r="L22" s="121"/>
      <c r="M22" s="121"/>
      <c r="N22" s="122"/>
      <c r="P22" s="586"/>
      <c r="Q22" s="587"/>
      <c r="R22" s="559" t="str">
        <f>AF7</f>
        <v>レッドビッキーズ</v>
      </c>
      <c r="S22" s="560"/>
      <c r="T22" s="560"/>
      <c r="U22" s="560"/>
      <c r="V22" s="560"/>
      <c r="W22" s="561"/>
      <c r="X22" s="562" t="s">
        <v>145</v>
      </c>
      <c r="Y22" s="562"/>
      <c r="Z22" s="120"/>
      <c r="AA22" s="121"/>
      <c r="AB22" s="121"/>
      <c r="AC22" s="122"/>
    </row>
    <row r="23" spans="1:29" ht="15.75" customHeight="1">
      <c r="A23" s="593" t="s">
        <v>133</v>
      </c>
      <c r="B23" s="593"/>
      <c r="C23" s="593"/>
      <c r="D23" s="593"/>
      <c r="E23" s="593"/>
      <c r="F23" s="593"/>
      <c r="G23" s="593"/>
      <c r="H23" s="594"/>
      <c r="I23" s="559" t="s">
        <v>134</v>
      </c>
      <c r="J23" s="561"/>
      <c r="K23" s="559" t="s">
        <v>358</v>
      </c>
      <c r="L23" s="561"/>
      <c r="M23" s="559" t="s">
        <v>359</v>
      </c>
      <c r="N23" s="561"/>
      <c r="P23" s="593" t="s">
        <v>133</v>
      </c>
      <c r="Q23" s="593"/>
      <c r="R23" s="593"/>
      <c r="S23" s="593"/>
      <c r="T23" s="593"/>
      <c r="U23" s="593"/>
      <c r="V23" s="593"/>
      <c r="W23" s="594"/>
      <c r="X23" s="559" t="s">
        <v>134</v>
      </c>
      <c r="Y23" s="561"/>
      <c r="Z23" s="559" t="s">
        <v>358</v>
      </c>
      <c r="AA23" s="561"/>
      <c r="AB23" s="559" t="s">
        <v>359</v>
      </c>
      <c r="AC23" s="561"/>
    </row>
    <row r="24" spans="1:29" ht="33" customHeight="1">
      <c r="A24" s="595"/>
      <c r="B24" s="595"/>
      <c r="C24" s="595"/>
      <c r="D24" s="595"/>
      <c r="E24" s="595"/>
      <c r="F24" s="595"/>
      <c r="G24" s="595"/>
      <c r="H24" s="596"/>
      <c r="I24" s="116"/>
      <c r="J24" s="117"/>
      <c r="K24" s="116"/>
      <c r="L24" s="117"/>
      <c r="M24" s="116"/>
      <c r="N24" s="117"/>
      <c r="P24" s="595"/>
      <c r="Q24" s="595"/>
      <c r="R24" s="595"/>
      <c r="S24" s="595"/>
      <c r="T24" s="595"/>
      <c r="U24" s="595"/>
      <c r="V24" s="595"/>
      <c r="W24" s="596"/>
      <c r="X24" s="116"/>
      <c r="Y24" s="117"/>
      <c r="Z24" s="116"/>
      <c r="AA24" s="117"/>
      <c r="AB24" s="116"/>
      <c r="AC24" s="117"/>
    </row>
    <row r="25" spans="1:29" s="119" customFormat="1" ht="25.5" customHeight="1">
      <c r="A25" s="559" t="s">
        <v>137</v>
      </c>
      <c r="B25" s="561"/>
      <c r="C25" s="590" t="str">
        <f>C3</f>
        <v>トリム Aグループ</v>
      </c>
      <c r="D25" s="591"/>
      <c r="E25" s="591"/>
      <c r="F25" s="591"/>
      <c r="G25" s="591"/>
      <c r="H25" s="592"/>
      <c r="I25" s="120" t="str">
        <f>I3</f>
        <v>9</v>
      </c>
      <c r="J25" s="121" t="s">
        <v>362</v>
      </c>
      <c r="K25" s="121"/>
      <c r="L25" s="121">
        <f>AA15+1</f>
        <v>5</v>
      </c>
      <c r="M25" s="121" t="s">
        <v>139</v>
      </c>
      <c r="N25" s="122"/>
      <c r="P25" s="559" t="s">
        <v>137</v>
      </c>
      <c r="Q25" s="561"/>
      <c r="R25" s="590" t="str">
        <f>C3</f>
        <v>トリム Aグループ</v>
      </c>
      <c r="S25" s="591"/>
      <c r="T25" s="591"/>
      <c r="U25" s="591"/>
      <c r="V25" s="591"/>
      <c r="W25" s="592"/>
      <c r="X25" s="120" t="str">
        <f>I3</f>
        <v>9</v>
      </c>
      <c r="Y25" s="121" t="s">
        <v>362</v>
      </c>
      <c r="Z25" s="121"/>
      <c r="AA25" s="121">
        <f>L25+1</f>
        <v>6</v>
      </c>
      <c r="AB25" s="121" t="s">
        <v>139</v>
      </c>
      <c r="AC25" s="122"/>
    </row>
    <row r="26" spans="1:29" s="119" customFormat="1" ht="25.5" customHeight="1">
      <c r="A26" s="559" t="s">
        <v>18</v>
      </c>
      <c r="B26" s="561"/>
      <c r="C26" s="559" t="str">
        <f>AF3</f>
        <v>VENOM</v>
      </c>
      <c r="D26" s="560"/>
      <c r="E26" s="560"/>
      <c r="F26" s="560"/>
      <c r="G26" s="560"/>
      <c r="H26" s="561"/>
      <c r="I26" s="559" t="str">
        <f>AF7</f>
        <v>レッドビッキーズ</v>
      </c>
      <c r="J26" s="560"/>
      <c r="K26" s="560"/>
      <c r="L26" s="560"/>
      <c r="M26" s="560"/>
      <c r="N26" s="561"/>
      <c r="P26" s="559" t="s">
        <v>18</v>
      </c>
      <c r="Q26" s="561"/>
      <c r="R26" s="559" t="str">
        <f>AF4</f>
        <v>ノーティーアト</v>
      </c>
      <c r="S26" s="560"/>
      <c r="T26" s="560"/>
      <c r="U26" s="560"/>
      <c r="V26" s="560"/>
      <c r="W26" s="561"/>
      <c r="X26" s="559" t="str">
        <f>AF8</f>
        <v>マイペース</v>
      </c>
      <c r="Y26" s="560"/>
      <c r="Z26" s="560"/>
      <c r="AA26" s="560"/>
      <c r="AB26" s="560"/>
      <c r="AC26" s="561"/>
    </row>
    <row r="27" spans="1:29" s="119" customFormat="1" ht="25.5" customHeight="1">
      <c r="A27" s="567" t="s">
        <v>140</v>
      </c>
      <c r="B27" s="568"/>
      <c r="C27" s="577" t="s">
        <v>363</v>
      </c>
      <c r="D27" s="568"/>
      <c r="E27" s="588"/>
      <c r="F27" s="573"/>
      <c r="G27" s="573"/>
      <c r="H27" s="589" t="s">
        <v>364</v>
      </c>
      <c r="I27" s="589"/>
      <c r="J27" s="573"/>
      <c r="K27" s="573"/>
      <c r="L27" s="574"/>
      <c r="M27" s="577" t="s">
        <v>363</v>
      </c>
      <c r="N27" s="568"/>
      <c r="P27" s="567" t="s">
        <v>140</v>
      </c>
      <c r="Q27" s="568"/>
      <c r="R27" s="577" t="s">
        <v>363</v>
      </c>
      <c r="S27" s="568"/>
      <c r="T27" s="588"/>
      <c r="U27" s="573"/>
      <c r="V27" s="573"/>
      <c r="W27" s="589" t="s">
        <v>364</v>
      </c>
      <c r="X27" s="589"/>
      <c r="Y27" s="573"/>
      <c r="Z27" s="573"/>
      <c r="AA27" s="574"/>
      <c r="AB27" s="577" t="s">
        <v>363</v>
      </c>
      <c r="AC27" s="568"/>
    </row>
    <row r="28" spans="1:29" s="119" customFormat="1" ht="25.5" customHeight="1">
      <c r="A28" s="569"/>
      <c r="B28" s="570"/>
      <c r="C28" s="578"/>
      <c r="D28" s="570"/>
      <c r="E28" s="580"/>
      <c r="F28" s="581"/>
      <c r="G28" s="581"/>
      <c r="H28" s="582" t="s">
        <v>364</v>
      </c>
      <c r="I28" s="582"/>
      <c r="J28" s="581"/>
      <c r="K28" s="581"/>
      <c r="L28" s="583"/>
      <c r="M28" s="578"/>
      <c r="N28" s="570"/>
      <c r="P28" s="569"/>
      <c r="Q28" s="570"/>
      <c r="R28" s="578"/>
      <c r="S28" s="570"/>
      <c r="T28" s="580"/>
      <c r="U28" s="581"/>
      <c r="V28" s="581"/>
      <c r="W28" s="582" t="s">
        <v>364</v>
      </c>
      <c r="X28" s="582"/>
      <c r="Y28" s="581"/>
      <c r="Z28" s="581"/>
      <c r="AA28" s="583"/>
      <c r="AB28" s="578"/>
      <c r="AC28" s="570"/>
    </row>
    <row r="29" spans="1:29" s="119" customFormat="1" ht="25.5" customHeight="1">
      <c r="A29" s="571"/>
      <c r="B29" s="572"/>
      <c r="C29" s="579"/>
      <c r="D29" s="572"/>
      <c r="E29" s="563"/>
      <c r="F29" s="564"/>
      <c r="G29" s="564"/>
      <c r="H29" s="565" t="s">
        <v>364</v>
      </c>
      <c r="I29" s="565"/>
      <c r="J29" s="564"/>
      <c r="K29" s="564"/>
      <c r="L29" s="566"/>
      <c r="M29" s="579"/>
      <c r="N29" s="572"/>
      <c r="P29" s="571"/>
      <c r="Q29" s="572"/>
      <c r="R29" s="579"/>
      <c r="S29" s="572"/>
      <c r="T29" s="563"/>
      <c r="U29" s="564"/>
      <c r="V29" s="564"/>
      <c r="W29" s="565" t="s">
        <v>364</v>
      </c>
      <c r="X29" s="565"/>
      <c r="Y29" s="564"/>
      <c r="Z29" s="564"/>
      <c r="AA29" s="566"/>
      <c r="AB29" s="579"/>
      <c r="AC29" s="572"/>
    </row>
    <row r="30" spans="1:29" s="119" customFormat="1" ht="25.5" customHeight="1">
      <c r="A30" s="575" t="s">
        <v>365</v>
      </c>
      <c r="B30" s="576"/>
      <c r="C30" s="559"/>
      <c r="D30" s="560"/>
      <c r="E30" s="560"/>
      <c r="F30" s="560"/>
      <c r="G30" s="560"/>
      <c r="H30" s="561"/>
      <c r="I30" s="559"/>
      <c r="J30" s="560"/>
      <c r="K30" s="560"/>
      <c r="L30" s="560"/>
      <c r="M30" s="560"/>
      <c r="N30" s="561"/>
      <c r="P30" s="575" t="s">
        <v>365</v>
      </c>
      <c r="Q30" s="576"/>
      <c r="R30" s="559"/>
      <c r="S30" s="560"/>
      <c r="T30" s="560"/>
      <c r="U30" s="560"/>
      <c r="V30" s="560"/>
      <c r="W30" s="561"/>
      <c r="X30" s="559"/>
      <c r="Y30" s="560"/>
      <c r="Z30" s="560"/>
      <c r="AA30" s="560"/>
      <c r="AB30" s="560"/>
      <c r="AC30" s="561"/>
    </row>
    <row r="31" spans="1:29" s="119" customFormat="1" ht="25.5" customHeight="1">
      <c r="A31" s="584" t="s">
        <v>143</v>
      </c>
      <c r="B31" s="585"/>
      <c r="C31" s="559" t="str">
        <f>AF6</f>
        <v>空</v>
      </c>
      <c r="D31" s="560"/>
      <c r="E31" s="560"/>
      <c r="F31" s="560"/>
      <c r="G31" s="560"/>
      <c r="H31" s="561"/>
      <c r="I31" s="562" t="s">
        <v>144</v>
      </c>
      <c r="J31" s="562"/>
      <c r="K31" s="120"/>
      <c r="L31" s="121"/>
      <c r="M31" s="121"/>
      <c r="N31" s="122"/>
      <c r="P31" s="584" t="s">
        <v>143</v>
      </c>
      <c r="Q31" s="585"/>
      <c r="R31" s="559" t="str">
        <f>AF3</f>
        <v>VENOM</v>
      </c>
      <c r="S31" s="560"/>
      <c r="T31" s="560"/>
      <c r="U31" s="560"/>
      <c r="V31" s="560"/>
      <c r="W31" s="561"/>
      <c r="X31" s="562" t="s">
        <v>144</v>
      </c>
      <c r="Y31" s="562"/>
      <c r="Z31" s="120"/>
      <c r="AA31" s="121"/>
      <c r="AB31" s="121"/>
      <c r="AC31" s="122"/>
    </row>
    <row r="32" spans="1:29" s="119" customFormat="1" ht="25.5" customHeight="1">
      <c r="A32" s="586"/>
      <c r="B32" s="587"/>
      <c r="C32" s="559" t="str">
        <f>AF8</f>
        <v>マイペース</v>
      </c>
      <c r="D32" s="560"/>
      <c r="E32" s="560"/>
      <c r="F32" s="560"/>
      <c r="G32" s="560"/>
      <c r="H32" s="561"/>
      <c r="I32" s="562" t="s">
        <v>145</v>
      </c>
      <c r="J32" s="562"/>
      <c r="K32" s="120"/>
      <c r="L32" s="121"/>
      <c r="M32" s="121"/>
      <c r="N32" s="122"/>
      <c r="P32" s="586"/>
      <c r="Q32" s="587"/>
      <c r="R32" s="559" t="str">
        <f>AF7</f>
        <v>レッドビッキーズ</v>
      </c>
      <c r="S32" s="560"/>
      <c r="T32" s="560"/>
      <c r="U32" s="560"/>
      <c r="V32" s="560"/>
      <c r="W32" s="561"/>
      <c r="X32" s="562" t="s">
        <v>145</v>
      </c>
      <c r="Y32" s="562"/>
      <c r="Z32" s="120"/>
      <c r="AA32" s="121"/>
      <c r="AB32" s="121"/>
      <c r="AC32" s="122"/>
    </row>
    <row r="33" spans="1:25" ht="18.75" customHeight="1">
      <c r="A33" s="123"/>
      <c r="B33" s="123"/>
      <c r="C33" s="124"/>
      <c r="D33" s="124"/>
      <c r="E33" s="124"/>
      <c r="F33" s="124"/>
      <c r="G33" s="124"/>
      <c r="H33" s="124"/>
      <c r="I33" s="254"/>
      <c r="J33" s="254"/>
      <c r="P33" s="123"/>
      <c r="Q33" s="123"/>
      <c r="R33" s="124"/>
      <c r="S33" s="124"/>
      <c r="T33" s="124"/>
      <c r="U33" s="124"/>
      <c r="V33" s="124"/>
      <c r="W33" s="124"/>
      <c r="X33" s="254"/>
      <c r="Y33" s="254"/>
    </row>
    <row r="34" spans="1:25" ht="18.75" customHeight="1">
      <c r="A34" s="123"/>
      <c r="B34" s="123"/>
      <c r="C34" s="124"/>
      <c r="D34" s="124"/>
      <c r="E34" s="124"/>
      <c r="F34" s="124"/>
      <c r="G34" s="124"/>
      <c r="H34" s="124"/>
      <c r="I34" s="254"/>
      <c r="J34" s="254"/>
      <c r="P34" s="123"/>
      <c r="Q34" s="123"/>
      <c r="R34" s="124"/>
      <c r="S34" s="124"/>
      <c r="T34" s="124"/>
      <c r="U34" s="124"/>
      <c r="V34" s="124"/>
      <c r="W34" s="124"/>
      <c r="X34" s="254"/>
      <c r="Y34" s="254"/>
    </row>
    <row r="35" spans="1:29" ht="15.75" customHeight="1">
      <c r="A35" s="593" t="s">
        <v>133</v>
      </c>
      <c r="B35" s="593"/>
      <c r="C35" s="593"/>
      <c r="D35" s="593"/>
      <c r="E35" s="593"/>
      <c r="F35" s="593"/>
      <c r="G35" s="593"/>
      <c r="H35" s="594"/>
      <c r="I35" s="559" t="s">
        <v>134</v>
      </c>
      <c r="J35" s="561"/>
      <c r="K35" s="559" t="s">
        <v>358</v>
      </c>
      <c r="L35" s="561"/>
      <c r="M35" s="559" t="s">
        <v>359</v>
      </c>
      <c r="N35" s="561"/>
      <c r="P35" s="593" t="s">
        <v>133</v>
      </c>
      <c r="Q35" s="593"/>
      <c r="R35" s="593"/>
      <c r="S35" s="593"/>
      <c r="T35" s="593"/>
      <c r="U35" s="593"/>
      <c r="V35" s="593"/>
      <c r="W35" s="594"/>
      <c r="X35" s="559" t="s">
        <v>134</v>
      </c>
      <c r="Y35" s="561"/>
      <c r="Z35" s="559" t="s">
        <v>358</v>
      </c>
      <c r="AA35" s="561"/>
      <c r="AB35" s="559" t="s">
        <v>359</v>
      </c>
      <c r="AC35" s="561"/>
    </row>
    <row r="36" spans="1:29" ht="33" customHeight="1">
      <c r="A36" s="595"/>
      <c r="B36" s="595"/>
      <c r="C36" s="595"/>
      <c r="D36" s="595"/>
      <c r="E36" s="595"/>
      <c r="F36" s="595"/>
      <c r="G36" s="595"/>
      <c r="H36" s="596"/>
      <c r="I36" s="116"/>
      <c r="J36" s="117"/>
      <c r="K36" s="116"/>
      <c r="L36" s="117"/>
      <c r="M36" s="116"/>
      <c r="N36" s="117"/>
      <c r="P36" s="595"/>
      <c r="Q36" s="595"/>
      <c r="R36" s="595"/>
      <c r="S36" s="595"/>
      <c r="T36" s="595"/>
      <c r="U36" s="595"/>
      <c r="V36" s="595"/>
      <c r="W36" s="596"/>
      <c r="X36" s="116"/>
      <c r="Y36" s="117"/>
      <c r="Z36" s="116"/>
      <c r="AA36" s="117"/>
      <c r="AB36" s="116"/>
      <c r="AC36" s="117"/>
    </row>
    <row r="37" spans="1:29" s="119" customFormat="1" ht="24.75" customHeight="1">
      <c r="A37" s="559" t="s">
        <v>137</v>
      </c>
      <c r="B37" s="561"/>
      <c r="C37" s="590" t="str">
        <f>C3</f>
        <v>トリム Aグループ</v>
      </c>
      <c r="D37" s="591"/>
      <c r="E37" s="591"/>
      <c r="F37" s="591"/>
      <c r="G37" s="591"/>
      <c r="H37" s="592"/>
      <c r="I37" s="120" t="str">
        <f>I3</f>
        <v>9</v>
      </c>
      <c r="J37" s="121" t="s">
        <v>362</v>
      </c>
      <c r="K37" s="121"/>
      <c r="L37" s="121">
        <f>AA25+1</f>
        <v>7</v>
      </c>
      <c r="M37" s="121" t="s">
        <v>139</v>
      </c>
      <c r="N37" s="122"/>
      <c r="P37" s="559" t="s">
        <v>137</v>
      </c>
      <c r="Q37" s="561"/>
      <c r="R37" s="590" t="str">
        <f>C3</f>
        <v>トリム Aグループ</v>
      </c>
      <c r="S37" s="591"/>
      <c r="T37" s="591"/>
      <c r="U37" s="591"/>
      <c r="V37" s="591"/>
      <c r="W37" s="592"/>
      <c r="X37" s="120" t="str">
        <f>I3</f>
        <v>9</v>
      </c>
      <c r="Y37" s="121" t="s">
        <v>362</v>
      </c>
      <c r="Z37" s="121"/>
      <c r="AA37" s="121">
        <f>L37+1</f>
        <v>8</v>
      </c>
      <c r="AB37" s="121" t="s">
        <v>139</v>
      </c>
      <c r="AC37" s="122"/>
    </row>
    <row r="38" spans="1:29" s="119" customFormat="1" ht="24.75" customHeight="1">
      <c r="A38" s="559" t="s">
        <v>18</v>
      </c>
      <c r="B38" s="561"/>
      <c r="C38" s="559" t="str">
        <f>AF3</f>
        <v>VENOM</v>
      </c>
      <c r="D38" s="560"/>
      <c r="E38" s="560"/>
      <c r="F38" s="560"/>
      <c r="G38" s="560"/>
      <c r="H38" s="561"/>
      <c r="I38" s="559" t="str">
        <f>AF6</f>
        <v>空</v>
      </c>
      <c r="J38" s="560"/>
      <c r="K38" s="560"/>
      <c r="L38" s="560"/>
      <c r="M38" s="560"/>
      <c r="N38" s="561"/>
      <c r="P38" s="559" t="s">
        <v>18</v>
      </c>
      <c r="Q38" s="561"/>
      <c r="R38" s="559" t="str">
        <f>AF5</f>
        <v>victory</v>
      </c>
      <c r="S38" s="560"/>
      <c r="T38" s="560"/>
      <c r="U38" s="560"/>
      <c r="V38" s="560"/>
      <c r="W38" s="561"/>
      <c r="X38" s="559" t="str">
        <f>AF8</f>
        <v>マイペース</v>
      </c>
      <c r="Y38" s="560"/>
      <c r="Z38" s="560"/>
      <c r="AA38" s="560"/>
      <c r="AB38" s="560"/>
      <c r="AC38" s="561"/>
    </row>
    <row r="39" spans="1:29" s="119" customFormat="1" ht="24.75" customHeight="1">
      <c r="A39" s="567" t="s">
        <v>140</v>
      </c>
      <c r="B39" s="568"/>
      <c r="C39" s="577" t="s">
        <v>363</v>
      </c>
      <c r="D39" s="568"/>
      <c r="E39" s="588"/>
      <c r="F39" s="573"/>
      <c r="G39" s="573"/>
      <c r="H39" s="589" t="s">
        <v>364</v>
      </c>
      <c r="I39" s="589"/>
      <c r="J39" s="573"/>
      <c r="K39" s="573"/>
      <c r="L39" s="574"/>
      <c r="M39" s="577" t="s">
        <v>363</v>
      </c>
      <c r="N39" s="568"/>
      <c r="P39" s="567" t="s">
        <v>140</v>
      </c>
      <c r="Q39" s="568"/>
      <c r="R39" s="577" t="s">
        <v>363</v>
      </c>
      <c r="S39" s="568"/>
      <c r="T39" s="588"/>
      <c r="U39" s="573"/>
      <c r="V39" s="573"/>
      <c r="W39" s="589" t="s">
        <v>364</v>
      </c>
      <c r="X39" s="589"/>
      <c r="Y39" s="573"/>
      <c r="Z39" s="573"/>
      <c r="AA39" s="574"/>
      <c r="AB39" s="577" t="s">
        <v>363</v>
      </c>
      <c r="AC39" s="568"/>
    </row>
    <row r="40" spans="1:29" s="119" customFormat="1" ht="24.75" customHeight="1">
      <c r="A40" s="569"/>
      <c r="B40" s="570"/>
      <c r="C40" s="578"/>
      <c r="D40" s="570"/>
      <c r="E40" s="580"/>
      <c r="F40" s="581"/>
      <c r="G40" s="581"/>
      <c r="H40" s="582" t="s">
        <v>364</v>
      </c>
      <c r="I40" s="582"/>
      <c r="J40" s="581"/>
      <c r="K40" s="581"/>
      <c r="L40" s="583"/>
      <c r="M40" s="578"/>
      <c r="N40" s="570"/>
      <c r="P40" s="569"/>
      <c r="Q40" s="570"/>
      <c r="R40" s="578"/>
      <c r="S40" s="570"/>
      <c r="T40" s="580"/>
      <c r="U40" s="581"/>
      <c r="V40" s="581"/>
      <c r="W40" s="582" t="s">
        <v>364</v>
      </c>
      <c r="X40" s="582"/>
      <c r="Y40" s="581"/>
      <c r="Z40" s="581"/>
      <c r="AA40" s="583"/>
      <c r="AB40" s="578"/>
      <c r="AC40" s="570"/>
    </row>
    <row r="41" spans="1:29" s="119" customFormat="1" ht="24.75" customHeight="1">
      <c r="A41" s="571"/>
      <c r="B41" s="572"/>
      <c r="C41" s="579"/>
      <c r="D41" s="572"/>
      <c r="E41" s="563"/>
      <c r="F41" s="564"/>
      <c r="G41" s="564"/>
      <c r="H41" s="565" t="s">
        <v>364</v>
      </c>
      <c r="I41" s="565"/>
      <c r="J41" s="564"/>
      <c r="K41" s="564"/>
      <c r="L41" s="566"/>
      <c r="M41" s="579"/>
      <c r="N41" s="572"/>
      <c r="P41" s="571"/>
      <c r="Q41" s="572"/>
      <c r="R41" s="579"/>
      <c r="S41" s="572"/>
      <c r="T41" s="563"/>
      <c r="U41" s="564"/>
      <c r="V41" s="564"/>
      <c r="W41" s="565" t="s">
        <v>364</v>
      </c>
      <c r="X41" s="565"/>
      <c r="Y41" s="564"/>
      <c r="Z41" s="564"/>
      <c r="AA41" s="566"/>
      <c r="AB41" s="579"/>
      <c r="AC41" s="572"/>
    </row>
    <row r="42" spans="1:29" s="119" customFormat="1" ht="24.75" customHeight="1">
      <c r="A42" s="575" t="s">
        <v>365</v>
      </c>
      <c r="B42" s="576"/>
      <c r="C42" s="559"/>
      <c r="D42" s="560"/>
      <c r="E42" s="560"/>
      <c r="F42" s="560"/>
      <c r="G42" s="560"/>
      <c r="H42" s="561"/>
      <c r="I42" s="559"/>
      <c r="J42" s="560"/>
      <c r="K42" s="560"/>
      <c r="L42" s="560"/>
      <c r="M42" s="560"/>
      <c r="N42" s="561"/>
      <c r="P42" s="575" t="s">
        <v>365</v>
      </c>
      <c r="Q42" s="576"/>
      <c r="R42" s="559"/>
      <c r="S42" s="560"/>
      <c r="T42" s="560"/>
      <c r="U42" s="560"/>
      <c r="V42" s="560"/>
      <c r="W42" s="561"/>
      <c r="X42" s="559"/>
      <c r="Y42" s="560"/>
      <c r="Z42" s="560"/>
      <c r="AA42" s="560"/>
      <c r="AB42" s="560"/>
      <c r="AC42" s="561"/>
    </row>
    <row r="43" spans="1:29" s="119" customFormat="1" ht="24.75" customHeight="1">
      <c r="A43" s="584" t="s">
        <v>143</v>
      </c>
      <c r="B43" s="585"/>
      <c r="C43" s="559" t="str">
        <f>AF4</f>
        <v>ノーティーアト</v>
      </c>
      <c r="D43" s="560"/>
      <c r="E43" s="560"/>
      <c r="F43" s="560"/>
      <c r="G43" s="560"/>
      <c r="H43" s="561"/>
      <c r="I43" s="562" t="s">
        <v>144</v>
      </c>
      <c r="J43" s="562"/>
      <c r="K43" s="120"/>
      <c r="L43" s="121"/>
      <c r="M43" s="121"/>
      <c r="N43" s="122"/>
      <c r="P43" s="584" t="s">
        <v>143</v>
      </c>
      <c r="Q43" s="585"/>
      <c r="R43" s="559" t="str">
        <f>AF3</f>
        <v>VENOM</v>
      </c>
      <c r="S43" s="560"/>
      <c r="T43" s="560"/>
      <c r="U43" s="560"/>
      <c r="V43" s="560"/>
      <c r="W43" s="561"/>
      <c r="X43" s="562" t="s">
        <v>144</v>
      </c>
      <c r="Y43" s="562"/>
      <c r="Z43" s="120"/>
      <c r="AA43" s="121"/>
      <c r="AB43" s="121"/>
      <c r="AC43" s="122"/>
    </row>
    <row r="44" spans="1:29" s="119" customFormat="1" ht="24.75" customHeight="1">
      <c r="A44" s="586"/>
      <c r="B44" s="587"/>
      <c r="C44" s="559" t="str">
        <f>AF8</f>
        <v>マイペース</v>
      </c>
      <c r="D44" s="560"/>
      <c r="E44" s="560"/>
      <c r="F44" s="560"/>
      <c r="G44" s="560"/>
      <c r="H44" s="561"/>
      <c r="I44" s="562" t="s">
        <v>145</v>
      </c>
      <c r="J44" s="562"/>
      <c r="K44" s="120"/>
      <c r="L44" s="121"/>
      <c r="M44" s="121"/>
      <c r="N44" s="122"/>
      <c r="P44" s="586"/>
      <c r="Q44" s="587"/>
      <c r="R44" s="559" t="str">
        <f>AF6</f>
        <v>空</v>
      </c>
      <c r="S44" s="560"/>
      <c r="T44" s="560"/>
      <c r="U44" s="560"/>
      <c r="V44" s="560"/>
      <c r="W44" s="561"/>
      <c r="X44" s="562" t="s">
        <v>145</v>
      </c>
      <c r="Y44" s="562"/>
      <c r="Z44" s="120"/>
      <c r="AA44" s="121"/>
      <c r="AB44" s="121"/>
      <c r="AC44" s="122"/>
    </row>
    <row r="45" spans="1:29" ht="15.75" customHeight="1">
      <c r="A45" s="593" t="s">
        <v>133</v>
      </c>
      <c r="B45" s="593"/>
      <c r="C45" s="593"/>
      <c r="D45" s="593"/>
      <c r="E45" s="593"/>
      <c r="F45" s="593"/>
      <c r="G45" s="593"/>
      <c r="H45" s="594"/>
      <c r="I45" s="559" t="s">
        <v>134</v>
      </c>
      <c r="J45" s="561"/>
      <c r="K45" s="559" t="s">
        <v>358</v>
      </c>
      <c r="L45" s="561"/>
      <c r="M45" s="559" t="s">
        <v>359</v>
      </c>
      <c r="N45" s="561"/>
      <c r="P45" s="593" t="s">
        <v>133</v>
      </c>
      <c r="Q45" s="593"/>
      <c r="R45" s="593"/>
      <c r="S45" s="593"/>
      <c r="T45" s="593"/>
      <c r="U45" s="593"/>
      <c r="V45" s="593"/>
      <c r="W45" s="594"/>
      <c r="X45" s="559" t="s">
        <v>134</v>
      </c>
      <c r="Y45" s="561"/>
      <c r="Z45" s="559" t="s">
        <v>358</v>
      </c>
      <c r="AA45" s="561"/>
      <c r="AB45" s="559" t="s">
        <v>359</v>
      </c>
      <c r="AC45" s="561"/>
    </row>
    <row r="46" spans="1:29" ht="33" customHeight="1">
      <c r="A46" s="595"/>
      <c r="B46" s="595"/>
      <c r="C46" s="595"/>
      <c r="D46" s="595"/>
      <c r="E46" s="595"/>
      <c r="F46" s="595"/>
      <c r="G46" s="595"/>
      <c r="H46" s="596"/>
      <c r="I46" s="116"/>
      <c r="J46" s="117"/>
      <c r="K46" s="116"/>
      <c r="L46" s="117"/>
      <c r="M46" s="116"/>
      <c r="N46" s="117"/>
      <c r="P46" s="595"/>
      <c r="Q46" s="595"/>
      <c r="R46" s="595"/>
      <c r="S46" s="595"/>
      <c r="T46" s="595"/>
      <c r="U46" s="595"/>
      <c r="V46" s="595"/>
      <c r="W46" s="596"/>
      <c r="X46" s="116"/>
      <c r="Y46" s="117"/>
      <c r="Z46" s="116"/>
      <c r="AA46" s="117"/>
      <c r="AB46" s="116"/>
      <c r="AC46" s="117"/>
    </row>
    <row r="47" spans="1:29" s="119" customFormat="1" ht="25.5" customHeight="1">
      <c r="A47" s="559" t="s">
        <v>137</v>
      </c>
      <c r="B47" s="561"/>
      <c r="C47" s="590" t="str">
        <f>C3</f>
        <v>トリム Aグループ</v>
      </c>
      <c r="D47" s="591"/>
      <c r="E47" s="591"/>
      <c r="F47" s="591"/>
      <c r="G47" s="591"/>
      <c r="H47" s="592"/>
      <c r="I47" s="120" t="str">
        <f>I3</f>
        <v>9</v>
      </c>
      <c r="J47" s="121" t="s">
        <v>362</v>
      </c>
      <c r="K47" s="121"/>
      <c r="L47" s="121">
        <f>AA37+1</f>
        <v>9</v>
      </c>
      <c r="M47" s="121" t="s">
        <v>139</v>
      </c>
      <c r="N47" s="122"/>
      <c r="P47" s="559" t="s">
        <v>137</v>
      </c>
      <c r="Q47" s="561"/>
      <c r="R47" s="590" t="str">
        <f>C3</f>
        <v>トリム Aグループ</v>
      </c>
      <c r="S47" s="591"/>
      <c r="T47" s="591"/>
      <c r="U47" s="591"/>
      <c r="V47" s="591"/>
      <c r="W47" s="592"/>
      <c r="X47" s="120" t="str">
        <f>I3</f>
        <v>9</v>
      </c>
      <c r="Y47" s="121" t="s">
        <v>362</v>
      </c>
      <c r="Z47" s="121"/>
      <c r="AA47" s="121">
        <f>L47+1</f>
        <v>10</v>
      </c>
      <c r="AB47" s="121" t="s">
        <v>139</v>
      </c>
      <c r="AC47" s="122"/>
    </row>
    <row r="48" spans="1:29" s="119" customFormat="1" ht="25.5" customHeight="1">
      <c r="A48" s="559" t="s">
        <v>18</v>
      </c>
      <c r="B48" s="561"/>
      <c r="C48" s="559" t="str">
        <f>AF4</f>
        <v>ノーティーアト</v>
      </c>
      <c r="D48" s="560"/>
      <c r="E48" s="560"/>
      <c r="F48" s="560"/>
      <c r="G48" s="560"/>
      <c r="H48" s="561"/>
      <c r="I48" s="559" t="str">
        <f>AF7</f>
        <v>レッドビッキーズ</v>
      </c>
      <c r="J48" s="560"/>
      <c r="K48" s="560"/>
      <c r="L48" s="560"/>
      <c r="M48" s="560"/>
      <c r="N48" s="561"/>
      <c r="P48" s="559" t="s">
        <v>18</v>
      </c>
      <c r="Q48" s="561"/>
      <c r="R48" s="559" t="str">
        <f>AF5</f>
        <v>victory</v>
      </c>
      <c r="S48" s="560"/>
      <c r="T48" s="560"/>
      <c r="U48" s="560"/>
      <c r="V48" s="560"/>
      <c r="W48" s="561"/>
      <c r="X48" s="559" t="str">
        <f>AF6</f>
        <v>空</v>
      </c>
      <c r="Y48" s="560"/>
      <c r="Z48" s="560"/>
      <c r="AA48" s="560"/>
      <c r="AB48" s="560"/>
      <c r="AC48" s="561"/>
    </row>
    <row r="49" spans="1:29" s="119" customFormat="1" ht="25.5" customHeight="1">
      <c r="A49" s="567" t="s">
        <v>140</v>
      </c>
      <c r="B49" s="568"/>
      <c r="C49" s="577" t="s">
        <v>363</v>
      </c>
      <c r="D49" s="568"/>
      <c r="E49" s="588"/>
      <c r="F49" s="573"/>
      <c r="G49" s="573"/>
      <c r="H49" s="589" t="s">
        <v>364</v>
      </c>
      <c r="I49" s="589"/>
      <c r="J49" s="573"/>
      <c r="K49" s="573"/>
      <c r="L49" s="574"/>
      <c r="M49" s="577" t="s">
        <v>363</v>
      </c>
      <c r="N49" s="568"/>
      <c r="P49" s="567" t="s">
        <v>140</v>
      </c>
      <c r="Q49" s="568"/>
      <c r="R49" s="577" t="s">
        <v>363</v>
      </c>
      <c r="S49" s="568"/>
      <c r="T49" s="588"/>
      <c r="U49" s="573"/>
      <c r="V49" s="573"/>
      <c r="W49" s="589" t="s">
        <v>364</v>
      </c>
      <c r="X49" s="589"/>
      <c r="Y49" s="573"/>
      <c r="Z49" s="573"/>
      <c r="AA49" s="574"/>
      <c r="AB49" s="577" t="s">
        <v>363</v>
      </c>
      <c r="AC49" s="568"/>
    </row>
    <row r="50" spans="1:29" s="119" customFormat="1" ht="25.5" customHeight="1">
      <c r="A50" s="569"/>
      <c r="B50" s="570"/>
      <c r="C50" s="578"/>
      <c r="D50" s="570"/>
      <c r="E50" s="580"/>
      <c r="F50" s="581"/>
      <c r="G50" s="581"/>
      <c r="H50" s="582" t="s">
        <v>364</v>
      </c>
      <c r="I50" s="582"/>
      <c r="J50" s="581"/>
      <c r="K50" s="581"/>
      <c r="L50" s="583"/>
      <c r="M50" s="578"/>
      <c r="N50" s="570"/>
      <c r="P50" s="569"/>
      <c r="Q50" s="570"/>
      <c r="R50" s="578"/>
      <c r="S50" s="570"/>
      <c r="T50" s="580"/>
      <c r="U50" s="581"/>
      <c r="V50" s="581"/>
      <c r="W50" s="582" t="s">
        <v>364</v>
      </c>
      <c r="X50" s="582"/>
      <c r="Y50" s="581"/>
      <c r="Z50" s="581"/>
      <c r="AA50" s="583"/>
      <c r="AB50" s="578"/>
      <c r="AC50" s="570"/>
    </row>
    <row r="51" spans="1:29" s="119" customFormat="1" ht="25.5" customHeight="1">
      <c r="A51" s="571"/>
      <c r="B51" s="572"/>
      <c r="C51" s="579"/>
      <c r="D51" s="572"/>
      <c r="E51" s="563"/>
      <c r="F51" s="564"/>
      <c r="G51" s="564"/>
      <c r="H51" s="565" t="s">
        <v>364</v>
      </c>
      <c r="I51" s="565"/>
      <c r="J51" s="564"/>
      <c r="K51" s="564"/>
      <c r="L51" s="566"/>
      <c r="M51" s="579"/>
      <c r="N51" s="572"/>
      <c r="P51" s="571"/>
      <c r="Q51" s="572"/>
      <c r="R51" s="579"/>
      <c r="S51" s="572"/>
      <c r="T51" s="563"/>
      <c r="U51" s="564"/>
      <c r="V51" s="564"/>
      <c r="W51" s="565" t="s">
        <v>364</v>
      </c>
      <c r="X51" s="565"/>
      <c r="Y51" s="564"/>
      <c r="Z51" s="564"/>
      <c r="AA51" s="566"/>
      <c r="AB51" s="579"/>
      <c r="AC51" s="572"/>
    </row>
    <row r="52" spans="1:29" s="119" customFormat="1" ht="25.5" customHeight="1">
      <c r="A52" s="575" t="s">
        <v>365</v>
      </c>
      <c r="B52" s="576"/>
      <c r="C52" s="559"/>
      <c r="D52" s="560"/>
      <c r="E52" s="560"/>
      <c r="F52" s="560"/>
      <c r="G52" s="560"/>
      <c r="H52" s="561"/>
      <c r="I52" s="559"/>
      <c r="J52" s="560"/>
      <c r="K52" s="560"/>
      <c r="L52" s="560"/>
      <c r="M52" s="560"/>
      <c r="N52" s="561"/>
      <c r="P52" s="575" t="s">
        <v>365</v>
      </c>
      <c r="Q52" s="576"/>
      <c r="R52" s="559"/>
      <c r="S52" s="560"/>
      <c r="T52" s="560"/>
      <c r="U52" s="560"/>
      <c r="V52" s="560"/>
      <c r="W52" s="561"/>
      <c r="X52" s="559"/>
      <c r="Y52" s="560"/>
      <c r="Z52" s="560"/>
      <c r="AA52" s="560"/>
      <c r="AB52" s="560"/>
      <c r="AC52" s="561"/>
    </row>
    <row r="53" spans="1:29" s="119" customFormat="1" ht="25.5" customHeight="1">
      <c r="A53" s="584" t="s">
        <v>143</v>
      </c>
      <c r="B53" s="585"/>
      <c r="C53" s="559" t="str">
        <f>AF5</f>
        <v>victory</v>
      </c>
      <c r="D53" s="560"/>
      <c r="E53" s="560"/>
      <c r="F53" s="560"/>
      <c r="G53" s="560"/>
      <c r="H53" s="561"/>
      <c r="I53" s="562" t="s">
        <v>144</v>
      </c>
      <c r="J53" s="562"/>
      <c r="K53" s="120"/>
      <c r="L53" s="121"/>
      <c r="M53" s="121"/>
      <c r="N53" s="122"/>
      <c r="P53" s="584" t="s">
        <v>143</v>
      </c>
      <c r="Q53" s="585"/>
      <c r="R53" s="559" t="str">
        <f>AF4</f>
        <v>ノーティーアト</v>
      </c>
      <c r="S53" s="560"/>
      <c r="T53" s="560"/>
      <c r="U53" s="560"/>
      <c r="V53" s="560"/>
      <c r="W53" s="561"/>
      <c r="X53" s="562" t="s">
        <v>144</v>
      </c>
      <c r="Y53" s="562"/>
      <c r="Z53" s="120"/>
      <c r="AA53" s="121"/>
      <c r="AB53" s="121"/>
      <c r="AC53" s="122"/>
    </row>
    <row r="54" spans="1:29" s="119" customFormat="1" ht="25.5" customHeight="1">
      <c r="A54" s="586"/>
      <c r="B54" s="587"/>
      <c r="C54" s="559" t="str">
        <f>AF8</f>
        <v>マイペース</v>
      </c>
      <c r="D54" s="560"/>
      <c r="E54" s="560"/>
      <c r="F54" s="560"/>
      <c r="G54" s="560"/>
      <c r="H54" s="561"/>
      <c r="I54" s="562" t="s">
        <v>145</v>
      </c>
      <c r="J54" s="562"/>
      <c r="K54" s="120"/>
      <c r="L54" s="121"/>
      <c r="M54" s="121"/>
      <c r="N54" s="122"/>
      <c r="P54" s="586"/>
      <c r="Q54" s="587"/>
      <c r="R54" s="559" t="str">
        <f>AF7</f>
        <v>レッドビッキーズ</v>
      </c>
      <c r="S54" s="560"/>
      <c r="T54" s="560"/>
      <c r="U54" s="560"/>
      <c r="V54" s="560"/>
      <c r="W54" s="561"/>
      <c r="X54" s="562" t="s">
        <v>145</v>
      </c>
      <c r="Y54" s="562"/>
      <c r="Z54" s="120"/>
      <c r="AA54" s="121"/>
      <c r="AB54" s="121"/>
      <c r="AC54" s="122"/>
    </row>
    <row r="55" spans="1:25" ht="18.75" customHeight="1">
      <c r="A55" s="123"/>
      <c r="B55" s="123"/>
      <c r="C55" s="124"/>
      <c r="D55" s="124"/>
      <c r="E55" s="124"/>
      <c r="F55" s="124"/>
      <c r="G55" s="124"/>
      <c r="H55" s="124"/>
      <c r="I55" s="254"/>
      <c r="J55" s="254"/>
      <c r="P55" s="123"/>
      <c r="Q55" s="123"/>
      <c r="R55" s="124"/>
      <c r="S55" s="124"/>
      <c r="T55" s="124"/>
      <c r="U55" s="124"/>
      <c r="V55" s="124"/>
      <c r="W55" s="124"/>
      <c r="X55" s="254"/>
      <c r="Y55" s="254"/>
    </row>
    <row r="56" spans="1:25" ht="18.75" customHeight="1">
      <c r="A56" s="123"/>
      <c r="B56" s="123"/>
      <c r="C56" s="124"/>
      <c r="D56" s="124"/>
      <c r="E56" s="124"/>
      <c r="F56" s="124"/>
      <c r="G56" s="124"/>
      <c r="H56" s="124"/>
      <c r="I56" s="254"/>
      <c r="J56" s="254"/>
      <c r="P56" s="123"/>
      <c r="Q56" s="123"/>
      <c r="R56" s="124"/>
      <c r="S56" s="124"/>
      <c r="T56" s="124"/>
      <c r="U56" s="124"/>
      <c r="V56" s="124"/>
      <c r="W56" s="124"/>
      <c r="X56" s="254"/>
      <c r="Y56" s="254"/>
    </row>
    <row r="57" spans="1:29" ht="15.75" customHeight="1">
      <c r="A57" s="593" t="s">
        <v>133</v>
      </c>
      <c r="B57" s="593"/>
      <c r="C57" s="593"/>
      <c r="D57" s="593"/>
      <c r="E57" s="593"/>
      <c r="F57" s="593"/>
      <c r="G57" s="593"/>
      <c r="H57" s="594"/>
      <c r="I57" s="559" t="s">
        <v>134</v>
      </c>
      <c r="J57" s="561"/>
      <c r="K57" s="559" t="s">
        <v>358</v>
      </c>
      <c r="L57" s="561"/>
      <c r="M57" s="559" t="s">
        <v>359</v>
      </c>
      <c r="N57" s="561"/>
      <c r="P57" s="593" t="s">
        <v>133</v>
      </c>
      <c r="Q57" s="593"/>
      <c r="R57" s="593"/>
      <c r="S57" s="593"/>
      <c r="T57" s="593"/>
      <c r="U57" s="593"/>
      <c r="V57" s="593"/>
      <c r="W57" s="594"/>
      <c r="X57" s="559" t="s">
        <v>134</v>
      </c>
      <c r="Y57" s="561"/>
      <c r="Z57" s="559" t="s">
        <v>358</v>
      </c>
      <c r="AA57" s="561"/>
      <c r="AB57" s="559" t="s">
        <v>359</v>
      </c>
      <c r="AC57" s="561"/>
    </row>
    <row r="58" spans="1:29" ht="33" customHeight="1">
      <c r="A58" s="595"/>
      <c r="B58" s="595"/>
      <c r="C58" s="595"/>
      <c r="D58" s="595"/>
      <c r="E58" s="595"/>
      <c r="F58" s="595"/>
      <c r="G58" s="595"/>
      <c r="H58" s="596"/>
      <c r="I58" s="116"/>
      <c r="J58" s="117"/>
      <c r="K58" s="116"/>
      <c r="L58" s="117"/>
      <c r="M58" s="116"/>
      <c r="N58" s="117"/>
      <c r="P58" s="595"/>
      <c r="Q58" s="595"/>
      <c r="R58" s="595"/>
      <c r="S58" s="595"/>
      <c r="T58" s="595"/>
      <c r="U58" s="595"/>
      <c r="V58" s="595"/>
      <c r="W58" s="596"/>
      <c r="X58" s="116"/>
      <c r="Y58" s="117"/>
      <c r="Z58" s="116"/>
      <c r="AA58" s="117"/>
      <c r="AB58" s="116"/>
      <c r="AC58" s="117"/>
    </row>
    <row r="59" spans="1:29" s="119" customFormat="1" ht="24.75" customHeight="1">
      <c r="A59" s="559" t="s">
        <v>137</v>
      </c>
      <c r="B59" s="561"/>
      <c r="C59" s="590" t="str">
        <f>C3</f>
        <v>トリム Aグループ</v>
      </c>
      <c r="D59" s="591"/>
      <c r="E59" s="591"/>
      <c r="F59" s="591"/>
      <c r="G59" s="591"/>
      <c r="H59" s="592"/>
      <c r="I59" s="120" t="str">
        <f>I3</f>
        <v>9</v>
      </c>
      <c r="J59" s="121" t="s">
        <v>362</v>
      </c>
      <c r="K59" s="121"/>
      <c r="L59" s="121">
        <f>AA47+1</f>
        <v>11</v>
      </c>
      <c r="M59" s="121" t="s">
        <v>139</v>
      </c>
      <c r="N59" s="122"/>
      <c r="P59" s="559" t="s">
        <v>137</v>
      </c>
      <c r="Q59" s="561"/>
      <c r="R59" s="590" t="str">
        <f>C3</f>
        <v>トリム Aグループ</v>
      </c>
      <c r="S59" s="591"/>
      <c r="T59" s="591"/>
      <c r="U59" s="591"/>
      <c r="V59" s="591"/>
      <c r="W59" s="592"/>
      <c r="X59" s="120" t="str">
        <f>I3</f>
        <v>9</v>
      </c>
      <c r="Y59" s="121" t="s">
        <v>362</v>
      </c>
      <c r="Z59" s="121"/>
      <c r="AA59" s="121">
        <f>L59+1</f>
        <v>12</v>
      </c>
      <c r="AB59" s="121" t="s">
        <v>139</v>
      </c>
      <c r="AC59" s="122"/>
    </row>
    <row r="60" spans="1:29" s="119" customFormat="1" ht="24.75" customHeight="1">
      <c r="A60" s="559" t="s">
        <v>18</v>
      </c>
      <c r="B60" s="561"/>
      <c r="C60" s="559" t="str">
        <f>AF3</f>
        <v>VENOM</v>
      </c>
      <c r="D60" s="560"/>
      <c r="E60" s="560"/>
      <c r="F60" s="560"/>
      <c r="G60" s="560"/>
      <c r="H60" s="561"/>
      <c r="I60" s="559" t="str">
        <f>AF4</f>
        <v>ノーティーアト</v>
      </c>
      <c r="J60" s="560"/>
      <c r="K60" s="560"/>
      <c r="L60" s="560"/>
      <c r="M60" s="560"/>
      <c r="N60" s="561"/>
      <c r="P60" s="559" t="s">
        <v>18</v>
      </c>
      <c r="Q60" s="561"/>
      <c r="R60" s="559" t="str">
        <f>AF7</f>
        <v>レッドビッキーズ</v>
      </c>
      <c r="S60" s="560"/>
      <c r="T60" s="560"/>
      <c r="U60" s="560"/>
      <c r="V60" s="560"/>
      <c r="W60" s="561"/>
      <c r="X60" s="559" t="str">
        <f>AF8</f>
        <v>マイペース</v>
      </c>
      <c r="Y60" s="560"/>
      <c r="Z60" s="560"/>
      <c r="AA60" s="560"/>
      <c r="AB60" s="560"/>
      <c r="AC60" s="561"/>
    </row>
    <row r="61" spans="1:29" s="119" customFormat="1" ht="24.75" customHeight="1">
      <c r="A61" s="567" t="s">
        <v>140</v>
      </c>
      <c r="B61" s="568"/>
      <c r="C61" s="577" t="s">
        <v>363</v>
      </c>
      <c r="D61" s="568"/>
      <c r="E61" s="588"/>
      <c r="F61" s="573"/>
      <c r="G61" s="573"/>
      <c r="H61" s="589" t="s">
        <v>364</v>
      </c>
      <c r="I61" s="589"/>
      <c r="J61" s="573"/>
      <c r="K61" s="573"/>
      <c r="L61" s="574"/>
      <c r="M61" s="577" t="s">
        <v>363</v>
      </c>
      <c r="N61" s="568"/>
      <c r="P61" s="567" t="s">
        <v>140</v>
      </c>
      <c r="Q61" s="568"/>
      <c r="R61" s="577" t="s">
        <v>363</v>
      </c>
      <c r="S61" s="568"/>
      <c r="T61" s="588"/>
      <c r="U61" s="573"/>
      <c r="V61" s="573"/>
      <c r="W61" s="589" t="s">
        <v>364</v>
      </c>
      <c r="X61" s="589"/>
      <c r="Y61" s="573"/>
      <c r="Z61" s="573"/>
      <c r="AA61" s="574"/>
      <c r="AB61" s="577" t="s">
        <v>363</v>
      </c>
      <c r="AC61" s="568"/>
    </row>
    <row r="62" spans="1:29" s="119" customFormat="1" ht="24.75" customHeight="1">
      <c r="A62" s="569"/>
      <c r="B62" s="570"/>
      <c r="C62" s="578"/>
      <c r="D62" s="570"/>
      <c r="E62" s="580"/>
      <c r="F62" s="581"/>
      <c r="G62" s="581"/>
      <c r="H62" s="582" t="s">
        <v>364</v>
      </c>
      <c r="I62" s="582"/>
      <c r="J62" s="581"/>
      <c r="K62" s="581"/>
      <c r="L62" s="583"/>
      <c r="M62" s="578"/>
      <c r="N62" s="570"/>
      <c r="P62" s="569"/>
      <c r="Q62" s="570"/>
      <c r="R62" s="578"/>
      <c r="S62" s="570"/>
      <c r="T62" s="580"/>
      <c r="U62" s="581"/>
      <c r="V62" s="581"/>
      <c r="W62" s="582" t="s">
        <v>364</v>
      </c>
      <c r="X62" s="582"/>
      <c r="Y62" s="581"/>
      <c r="Z62" s="581"/>
      <c r="AA62" s="583"/>
      <c r="AB62" s="578"/>
      <c r="AC62" s="570"/>
    </row>
    <row r="63" spans="1:29" s="119" customFormat="1" ht="24.75" customHeight="1">
      <c r="A63" s="571"/>
      <c r="B63" s="572"/>
      <c r="C63" s="579"/>
      <c r="D63" s="572"/>
      <c r="E63" s="563"/>
      <c r="F63" s="564"/>
      <c r="G63" s="564"/>
      <c r="H63" s="565" t="s">
        <v>364</v>
      </c>
      <c r="I63" s="565"/>
      <c r="J63" s="564"/>
      <c r="K63" s="564"/>
      <c r="L63" s="566"/>
      <c r="M63" s="579"/>
      <c r="N63" s="572"/>
      <c r="P63" s="571"/>
      <c r="Q63" s="572"/>
      <c r="R63" s="579"/>
      <c r="S63" s="572"/>
      <c r="T63" s="563"/>
      <c r="U63" s="564"/>
      <c r="V63" s="564"/>
      <c r="W63" s="565" t="s">
        <v>364</v>
      </c>
      <c r="X63" s="565"/>
      <c r="Y63" s="564"/>
      <c r="Z63" s="564"/>
      <c r="AA63" s="566"/>
      <c r="AB63" s="579"/>
      <c r="AC63" s="572"/>
    </row>
    <row r="64" spans="1:29" s="119" customFormat="1" ht="24.75" customHeight="1">
      <c r="A64" s="575" t="s">
        <v>365</v>
      </c>
      <c r="B64" s="576"/>
      <c r="C64" s="559"/>
      <c r="D64" s="560"/>
      <c r="E64" s="560"/>
      <c r="F64" s="560"/>
      <c r="G64" s="560"/>
      <c r="H64" s="561"/>
      <c r="I64" s="559"/>
      <c r="J64" s="560"/>
      <c r="K64" s="560"/>
      <c r="L64" s="560"/>
      <c r="M64" s="560"/>
      <c r="N64" s="561"/>
      <c r="P64" s="575" t="s">
        <v>365</v>
      </c>
      <c r="Q64" s="576"/>
      <c r="R64" s="559"/>
      <c r="S64" s="560"/>
      <c r="T64" s="560"/>
      <c r="U64" s="560"/>
      <c r="V64" s="560"/>
      <c r="W64" s="561"/>
      <c r="X64" s="559"/>
      <c r="Y64" s="560"/>
      <c r="Z64" s="560"/>
      <c r="AA64" s="560"/>
      <c r="AB64" s="560"/>
      <c r="AC64" s="561"/>
    </row>
    <row r="65" spans="1:29" s="119" customFormat="1" ht="24.75" customHeight="1">
      <c r="A65" s="584" t="s">
        <v>143</v>
      </c>
      <c r="B65" s="585"/>
      <c r="C65" s="559" t="str">
        <f>AF5</f>
        <v>victory</v>
      </c>
      <c r="D65" s="560"/>
      <c r="E65" s="560"/>
      <c r="F65" s="560"/>
      <c r="G65" s="560"/>
      <c r="H65" s="561"/>
      <c r="I65" s="562" t="s">
        <v>144</v>
      </c>
      <c r="J65" s="562"/>
      <c r="K65" s="120"/>
      <c r="L65" s="121"/>
      <c r="M65" s="121"/>
      <c r="N65" s="122"/>
      <c r="P65" s="584" t="s">
        <v>143</v>
      </c>
      <c r="Q65" s="585"/>
      <c r="R65" s="559" t="str">
        <f>AF3</f>
        <v>VENOM</v>
      </c>
      <c r="S65" s="560"/>
      <c r="T65" s="560"/>
      <c r="U65" s="560"/>
      <c r="V65" s="560"/>
      <c r="W65" s="561"/>
      <c r="X65" s="562" t="s">
        <v>144</v>
      </c>
      <c r="Y65" s="562"/>
      <c r="Z65" s="120"/>
      <c r="AA65" s="121"/>
      <c r="AB65" s="121"/>
      <c r="AC65" s="122"/>
    </row>
    <row r="66" spans="1:29" s="119" customFormat="1" ht="24.75" customHeight="1">
      <c r="A66" s="586"/>
      <c r="B66" s="587"/>
      <c r="C66" s="559" t="str">
        <f>AF6</f>
        <v>空</v>
      </c>
      <c r="D66" s="560"/>
      <c r="E66" s="560"/>
      <c r="F66" s="560"/>
      <c r="G66" s="560"/>
      <c r="H66" s="561"/>
      <c r="I66" s="562" t="s">
        <v>145</v>
      </c>
      <c r="J66" s="562"/>
      <c r="K66" s="120"/>
      <c r="L66" s="121"/>
      <c r="M66" s="121"/>
      <c r="N66" s="122"/>
      <c r="P66" s="586"/>
      <c r="Q66" s="587"/>
      <c r="R66" s="559" t="str">
        <f>AF4</f>
        <v>ノーティーアト</v>
      </c>
      <c r="S66" s="560"/>
      <c r="T66" s="560"/>
      <c r="U66" s="560"/>
      <c r="V66" s="560"/>
      <c r="W66" s="561"/>
      <c r="X66" s="562" t="s">
        <v>145</v>
      </c>
      <c r="Y66" s="562"/>
      <c r="Z66" s="120"/>
      <c r="AA66" s="121"/>
      <c r="AB66" s="121"/>
      <c r="AC66" s="122"/>
    </row>
  </sheetData>
  <sheetProtection/>
  <mergeCells count="348"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  <mergeCell ref="A64:B64"/>
    <mergeCell ref="C64:H64"/>
    <mergeCell ref="I64:N64"/>
    <mergeCell ref="P64:Q64"/>
    <mergeCell ref="R64:W64"/>
    <mergeCell ref="X65:Y65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J62:L62"/>
    <mergeCell ref="E63:G63"/>
    <mergeCell ref="R61:S63"/>
    <mergeCell ref="T61:V61"/>
    <mergeCell ref="W61:X61"/>
    <mergeCell ref="M61:N63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X54:Y54"/>
    <mergeCell ref="A57:H58"/>
    <mergeCell ref="I57:J57"/>
    <mergeCell ref="K57:L57"/>
    <mergeCell ref="M57:N57"/>
    <mergeCell ref="P57:W58"/>
    <mergeCell ref="X57:Y57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A48:B48"/>
    <mergeCell ref="C48:H48"/>
    <mergeCell ref="I48:N48"/>
    <mergeCell ref="P48:Q48"/>
    <mergeCell ref="R48:W48"/>
    <mergeCell ref="X48:AC48"/>
    <mergeCell ref="Z45:AA45"/>
    <mergeCell ref="AB45:AC45"/>
    <mergeCell ref="A47:B47"/>
    <mergeCell ref="C47:H47"/>
    <mergeCell ref="P47:Q47"/>
    <mergeCell ref="R47:W47"/>
    <mergeCell ref="X44:Y44"/>
    <mergeCell ref="A45:H46"/>
    <mergeCell ref="I45:J45"/>
    <mergeCell ref="K45:L45"/>
    <mergeCell ref="M45:N45"/>
    <mergeCell ref="P45:W46"/>
    <mergeCell ref="X45:Y45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A38:B38"/>
    <mergeCell ref="C38:H38"/>
    <mergeCell ref="I38:N38"/>
    <mergeCell ref="P38:Q38"/>
    <mergeCell ref="R38:W38"/>
    <mergeCell ref="X38:AC38"/>
    <mergeCell ref="Z35:AA35"/>
    <mergeCell ref="AB35:AC35"/>
    <mergeCell ref="A37:B37"/>
    <mergeCell ref="C37:H37"/>
    <mergeCell ref="P37:Q37"/>
    <mergeCell ref="R37:W37"/>
    <mergeCell ref="X32:Y32"/>
    <mergeCell ref="A35:H36"/>
    <mergeCell ref="I35:J35"/>
    <mergeCell ref="K35:L35"/>
    <mergeCell ref="M35:N35"/>
    <mergeCell ref="P35:W36"/>
    <mergeCell ref="X35:Y35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A26:B26"/>
    <mergeCell ref="C26:H26"/>
    <mergeCell ref="I26:N26"/>
    <mergeCell ref="P26:Q26"/>
    <mergeCell ref="R26:W26"/>
    <mergeCell ref="X26:AC26"/>
    <mergeCell ref="Z23:AA23"/>
    <mergeCell ref="AB23:AC23"/>
    <mergeCell ref="A25:B25"/>
    <mergeCell ref="C25:H25"/>
    <mergeCell ref="P25:Q25"/>
    <mergeCell ref="R25:W25"/>
    <mergeCell ref="X22:Y22"/>
    <mergeCell ref="A23:H24"/>
    <mergeCell ref="I23:J23"/>
    <mergeCell ref="K23:L23"/>
    <mergeCell ref="M23:N23"/>
    <mergeCell ref="P23:W24"/>
    <mergeCell ref="X23:Y23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X10:Y10"/>
    <mergeCell ref="A8:B8"/>
    <mergeCell ref="C8:H8"/>
    <mergeCell ref="I8:N8"/>
    <mergeCell ref="P8:Q8"/>
    <mergeCell ref="R8:W8"/>
    <mergeCell ref="X8:AC8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E7:G7"/>
    <mergeCell ref="P5:Q7"/>
    <mergeCell ref="R5:S7"/>
    <mergeCell ref="T5:V5"/>
    <mergeCell ref="W5:X5"/>
    <mergeCell ref="Y5:AA5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M1:N1"/>
    <mergeCell ref="A4:B4"/>
    <mergeCell ref="C4:H4"/>
    <mergeCell ref="I4:N4"/>
    <mergeCell ref="P4:Q4"/>
    <mergeCell ref="P1:W2"/>
    <mergeCell ref="R4:W4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</mergeCells>
  <printOptions/>
  <pageMargins left="0.25" right="0.25" top="0.75" bottom="0.75" header="0.3" footer="0.3"/>
  <pageSetup horizontalDpi="600" verticalDpi="600" orientation="landscape" paperSize="9" scale="97" r:id="rId1"/>
  <rowBreaks count="1" manualBreakCount="1">
    <brk id="22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4" sqref="I4:N4"/>
    </sheetView>
  </sheetViews>
  <sheetFormatPr defaultColWidth="8.796875" defaultRowHeight="14.25"/>
  <cols>
    <col min="1" max="1" width="3.3984375" style="0" bestFit="1" customWidth="1"/>
    <col min="2" max="2" width="22.8984375" style="0" bestFit="1" customWidth="1"/>
    <col min="3" max="3" width="7.8984375" style="0" customWidth="1"/>
    <col min="4" max="10" width="6.69921875" style="0" customWidth="1"/>
    <col min="11" max="11" width="9" style="263" customWidth="1"/>
    <col min="13" max="13" width="3.3984375" style="0" bestFit="1" customWidth="1"/>
  </cols>
  <sheetData>
    <row r="1" spans="2:12" ht="13.5" thickBot="1">
      <c r="B1" s="265" t="s">
        <v>0</v>
      </c>
      <c r="C1" s="265"/>
      <c r="D1" s="377" t="s">
        <v>400</v>
      </c>
      <c r="E1" s="378"/>
      <c r="F1" s="378"/>
      <c r="G1" s="378"/>
      <c r="H1" s="378"/>
      <c r="I1" s="378"/>
      <c r="J1" s="378"/>
      <c r="K1" s="266" t="s">
        <v>371</v>
      </c>
      <c r="L1" t="s">
        <v>399</v>
      </c>
    </row>
    <row r="2" spans="1:13" ht="15.75">
      <c r="A2" s="267">
        <v>1</v>
      </c>
      <c r="B2" s="281" t="s">
        <v>386</v>
      </c>
      <c r="C2" s="282" t="s">
        <v>403</v>
      </c>
      <c r="D2" s="268">
        <v>26</v>
      </c>
      <c r="E2" s="269">
        <v>20</v>
      </c>
      <c r="F2" s="269"/>
      <c r="G2" s="269"/>
      <c r="H2" s="269">
        <v>26</v>
      </c>
      <c r="I2" s="269"/>
      <c r="J2" s="269"/>
      <c r="K2" s="270">
        <f aca="true" t="shared" si="0" ref="K2:K27">AVERAGE(D2:J2)</f>
        <v>24</v>
      </c>
      <c r="L2" s="271">
        <f aca="true" t="shared" si="1" ref="L2:L27">SUM(D2:J2)</f>
        <v>72</v>
      </c>
      <c r="M2">
        <v>14</v>
      </c>
    </row>
    <row r="3" spans="1:13" ht="15.75">
      <c r="A3" s="272">
        <v>2</v>
      </c>
      <c r="B3" s="259" t="s">
        <v>388</v>
      </c>
      <c r="C3" s="264" t="s">
        <v>403</v>
      </c>
      <c r="D3" s="260">
        <v>20</v>
      </c>
      <c r="E3" s="261">
        <v>20</v>
      </c>
      <c r="F3" s="261">
        <v>20</v>
      </c>
      <c r="G3" s="261"/>
      <c r="H3" s="261"/>
      <c r="I3" s="261"/>
      <c r="J3" s="261"/>
      <c r="K3" s="262">
        <f t="shared" si="0"/>
        <v>20</v>
      </c>
      <c r="L3" s="273">
        <f t="shared" si="1"/>
        <v>60</v>
      </c>
      <c r="M3">
        <v>16</v>
      </c>
    </row>
    <row r="4" spans="1:13" ht="15.75">
      <c r="A4" s="272">
        <v>3</v>
      </c>
      <c r="B4" s="259" t="s">
        <v>389</v>
      </c>
      <c r="C4" s="264" t="s">
        <v>403</v>
      </c>
      <c r="D4" s="260">
        <v>25</v>
      </c>
      <c r="E4" s="261">
        <v>24</v>
      </c>
      <c r="F4" s="261"/>
      <c r="G4" s="261"/>
      <c r="H4" s="261"/>
      <c r="I4" s="261"/>
      <c r="J4" s="261"/>
      <c r="K4" s="262">
        <f t="shared" si="0"/>
        <v>24.5</v>
      </c>
      <c r="L4" s="273">
        <f t="shared" si="1"/>
        <v>49</v>
      </c>
      <c r="M4">
        <v>17</v>
      </c>
    </row>
    <row r="5" spans="1:13" ht="15.75">
      <c r="A5" s="272">
        <v>4</v>
      </c>
      <c r="B5" s="259" t="s">
        <v>390</v>
      </c>
      <c r="C5" s="264" t="s">
        <v>403</v>
      </c>
      <c r="D5" s="260">
        <v>21</v>
      </c>
      <c r="E5" s="261">
        <v>20</v>
      </c>
      <c r="F5" s="261"/>
      <c r="G5" s="261"/>
      <c r="H5" s="261"/>
      <c r="I5" s="261"/>
      <c r="J5" s="261"/>
      <c r="K5" s="262">
        <f t="shared" si="0"/>
        <v>20.5</v>
      </c>
      <c r="L5" s="273">
        <f t="shared" si="1"/>
        <v>41</v>
      </c>
      <c r="M5">
        <v>18</v>
      </c>
    </row>
    <row r="6" spans="1:13" ht="15.75">
      <c r="A6" s="272">
        <v>5</v>
      </c>
      <c r="B6" s="259" t="s">
        <v>395</v>
      </c>
      <c r="C6" s="264" t="s">
        <v>405</v>
      </c>
      <c r="D6" s="260">
        <v>29</v>
      </c>
      <c r="E6" s="261">
        <v>27</v>
      </c>
      <c r="F6" s="261"/>
      <c r="G6" s="261"/>
      <c r="H6" s="261"/>
      <c r="I6" s="261"/>
      <c r="J6" s="261"/>
      <c r="K6" s="262">
        <f t="shared" si="0"/>
        <v>28</v>
      </c>
      <c r="L6" s="273">
        <f t="shared" si="1"/>
        <v>56</v>
      </c>
      <c r="M6">
        <v>23</v>
      </c>
    </row>
    <row r="7" spans="1:13" ht="16.5" thickBot="1">
      <c r="A7" s="274">
        <v>6</v>
      </c>
      <c r="B7" s="275" t="s">
        <v>387</v>
      </c>
      <c r="C7" s="276" t="s">
        <v>403</v>
      </c>
      <c r="D7" s="277">
        <v>26</v>
      </c>
      <c r="E7" s="278">
        <v>27</v>
      </c>
      <c r="F7" s="278">
        <v>21</v>
      </c>
      <c r="G7" s="278"/>
      <c r="H7" s="278"/>
      <c r="I7" s="278"/>
      <c r="J7" s="278"/>
      <c r="K7" s="279">
        <f t="shared" si="0"/>
        <v>24.666666666666668</v>
      </c>
      <c r="L7" s="280">
        <f t="shared" si="1"/>
        <v>74</v>
      </c>
      <c r="M7">
        <v>15</v>
      </c>
    </row>
    <row r="8" spans="1:13" ht="15.75">
      <c r="A8" s="267">
        <v>1</v>
      </c>
      <c r="B8" s="281" t="s">
        <v>407</v>
      </c>
      <c r="C8" s="282" t="s">
        <v>403</v>
      </c>
      <c r="D8" s="268">
        <v>32</v>
      </c>
      <c r="E8" s="269">
        <v>26</v>
      </c>
      <c r="F8" s="269"/>
      <c r="G8" s="269"/>
      <c r="H8" s="269">
        <v>30</v>
      </c>
      <c r="I8" s="269"/>
      <c r="J8" s="269"/>
      <c r="K8" s="270">
        <f t="shared" si="0"/>
        <v>29.333333333333332</v>
      </c>
      <c r="L8" s="271">
        <f t="shared" si="1"/>
        <v>88</v>
      </c>
      <c r="M8">
        <v>5</v>
      </c>
    </row>
    <row r="9" spans="1:13" ht="15.75">
      <c r="A9" s="272">
        <v>2</v>
      </c>
      <c r="B9" s="259" t="s">
        <v>380</v>
      </c>
      <c r="C9" s="264" t="s">
        <v>401</v>
      </c>
      <c r="D9" s="260">
        <v>36</v>
      </c>
      <c r="E9" s="261">
        <v>29</v>
      </c>
      <c r="F9" s="261">
        <v>25</v>
      </c>
      <c r="G9" s="261"/>
      <c r="H9" s="261"/>
      <c r="I9" s="261"/>
      <c r="J9" s="261"/>
      <c r="K9" s="262">
        <f t="shared" si="0"/>
        <v>30</v>
      </c>
      <c r="L9" s="273">
        <f t="shared" si="1"/>
        <v>90</v>
      </c>
      <c r="M9">
        <v>8</v>
      </c>
    </row>
    <row r="10" spans="1:13" ht="15.75">
      <c r="A10" s="272">
        <v>3</v>
      </c>
      <c r="B10" s="259" t="s">
        <v>382</v>
      </c>
      <c r="C10" s="264" t="s">
        <v>401</v>
      </c>
      <c r="D10" s="260">
        <v>38</v>
      </c>
      <c r="E10" s="261">
        <v>29</v>
      </c>
      <c r="F10" s="261"/>
      <c r="G10" s="261"/>
      <c r="H10" s="261">
        <v>36</v>
      </c>
      <c r="I10" s="261"/>
      <c r="J10" s="261"/>
      <c r="K10" s="262">
        <f t="shared" si="0"/>
        <v>34.333333333333336</v>
      </c>
      <c r="L10" s="273">
        <f t="shared" si="1"/>
        <v>103</v>
      </c>
      <c r="M10">
        <v>10</v>
      </c>
    </row>
    <row r="11" spans="1:13" ht="15.75">
      <c r="A11" s="272">
        <v>4</v>
      </c>
      <c r="B11" s="259" t="s">
        <v>391</v>
      </c>
      <c r="C11" s="264" t="s">
        <v>403</v>
      </c>
      <c r="D11" s="260">
        <v>32</v>
      </c>
      <c r="E11" s="261">
        <v>26</v>
      </c>
      <c r="F11" s="261">
        <v>26</v>
      </c>
      <c r="G11" s="261"/>
      <c r="H11" s="261"/>
      <c r="I11" s="261"/>
      <c r="J11" s="261"/>
      <c r="K11" s="262">
        <f t="shared" si="0"/>
        <v>28</v>
      </c>
      <c r="L11" s="273">
        <f t="shared" si="1"/>
        <v>84</v>
      </c>
      <c r="M11">
        <v>19</v>
      </c>
    </row>
    <row r="12" spans="1:13" ht="16.5" thickBot="1">
      <c r="A12" s="274">
        <v>5</v>
      </c>
      <c r="B12" s="275" t="s">
        <v>392</v>
      </c>
      <c r="C12" s="276" t="s">
        <v>404</v>
      </c>
      <c r="D12" s="277">
        <v>37</v>
      </c>
      <c r="E12" s="278">
        <v>22</v>
      </c>
      <c r="F12" s="278"/>
      <c r="G12" s="278"/>
      <c r="H12" s="278"/>
      <c r="I12" s="278"/>
      <c r="J12" s="278"/>
      <c r="K12" s="279">
        <f t="shared" si="0"/>
        <v>29.5</v>
      </c>
      <c r="L12" s="280">
        <f t="shared" si="1"/>
        <v>59</v>
      </c>
      <c r="M12">
        <v>20</v>
      </c>
    </row>
    <row r="13" spans="1:13" ht="15.75">
      <c r="A13" s="267">
        <v>1</v>
      </c>
      <c r="B13" s="281" t="s">
        <v>376</v>
      </c>
      <c r="C13" s="282" t="s">
        <v>402</v>
      </c>
      <c r="D13" s="268">
        <v>41</v>
      </c>
      <c r="E13" s="269">
        <v>33</v>
      </c>
      <c r="F13" s="269"/>
      <c r="G13" s="269"/>
      <c r="H13" s="269"/>
      <c r="I13" s="269"/>
      <c r="J13" s="269"/>
      <c r="K13" s="270">
        <f t="shared" si="0"/>
        <v>37</v>
      </c>
      <c r="L13" s="271">
        <f t="shared" si="1"/>
        <v>74</v>
      </c>
      <c r="M13">
        <v>3</v>
      </c>
    </row>
    <row r="14" spans="1:13" ht="15.75">
      <c r="A14" s="272">
        <v>2</v>
      </c>
      <c r="B14" s="259" t="s">
        <v>379</v>
      </c>
      <c r="C14" s="264" t="s">
        <v>403</v>
      </c>
      <c r="D14" s="260">
        <v>44</v>
      </c>
      <c r="E14" s="261">
        <v>30</v>
      </c>
      <c r="F14" s="261"/>
      <c r="G14" s="261"/>
      <c r="H14" s="261"/>
      <c r="I14" s="261"/>
      <c r="J14" s="261"/>
      <c r="K14" s="262">
        <f t="shared" si="0"/>
        <v>37</v>
      </c>
      <c r="L14" s="273">
        <f t="shared" si="1"/>
        <v>74</v>
      </c>
      <c r="M14">
        <v>7</v>
      </c>
    </row>
    <row r="15" spans="1:13" ht="15.75">
      <c r="A15" s="272">
        <v>3</v>
      </c>
      <c r="B15" s="259" t="s">
        <v>385</v>
      </c>
      <c r="C15" s="264" t="s">
        <v>401</v>
      </c>
      <c r="D15" s="260">
        <v>39</v>
      </c>
      <c r="E15" s="261">
        <v>49</v>
      </c>
      <c r="F15" s="261">
        <v>59</v>
      </c>
      <c r="G15" s="261"/>
      <c r="H15" s="261"/>
      <c r="I15" s="261"/>
      <c r="J15" s="261"/>
      <c r="K15" s="262">
        <f t="shared" si="0"/>
        <v>49</v>
      </c>
      <c r="L15" s="273">
        <f t="shared" si="1"/>
        <v>147</v>
      </c>
      <c r="M15">
        <v>13</v>
      </c>
    </row>
    <row r="16" spans="1:13" ht="15.75">
      <c r="A16" s="272">
        <v>4</v>
      </c>
      <c r="B16" s="259" t="s">
        <v>393</v>
      </c>
      <c r="C16" s="264" t="s">
        <v>404</v>
      </c>
      <c r="D16" s="260">
        <v>53</v>
      </c>
      <c r="E16" s="261">
        <v>19</v>
      </c>
      <c r="F16" s="261"/>
      <c r="G16" s="261"/>
      <c r="H16" s="261"/>
      <c r="I16" s="261"/>
      <c r="J16" s="261"/>
      <c r="K16" s="262">
        <f t="shared" si="0"/>
        <v>36</v>
      </c>
      <c r="L16" s="273">
        <f t="shared" si="1"/>
        <v>72</v>
      </c>
      <c r="M16">
        <v>21</v>
      </c>
    </row>
    <row r="17" spans="1:13" ht="16.5" thickBot="1">
      <c r="A17" s="272">
        <v>5</v>
      </c>
      <c r="B17" s="259" t="s">
        <v>396</v>
      </c>
      <c r="C17" s="264" t="s">
        <v>405</v>
      </c>
      <c r="D17" s="260">
        <v>56</v>
      </c>
      <c r="E17" s="283"/>
      <c r="F17" s="283"/>
      <c r="G17" s="283"/>
      <c r="H17" s="261">
        <v>23</v>
      </c>
      <c r="I17" s="261">
        <v>24</v>
      </c>
      <c r="J17" s="283"/>
      <c r="K17" s="262">
        <f t="shared" si="0"/>
        <v>34.333333333333336</v>
      </c>
      <c r="L17" s="273">
        <f t="shared" si="1"/>
        <v>103</v>
      </c>
      <c r="M17">
        <v>24</v>
      </c>
    </row>
    <row r="18" spans="1:13" ht="15.75">
      <c r="A18" s="267">
        <v>1</v>
      </c>
      <c r="B18" s="281" t="s">
        <v>377</v>
      </c>
      <c r="C18" s="282" t="s">
        <v>403</v>
      </c>
      <c r="D18" s="268">
        <v>44</v>
      </c>
      <c r="E18" s="269">
        <v>35</v>
      </c>
      <c r="F18" s="269">
        <v>39</v>
      </c>
      <c r="G18" s="269"/>
      <c r="H18" s="269"/>
      <c r="I18" s="269"/>
      <c r="J18" s="269"/>
      <c r="K18" s="270">
        <f t="shared" si="0"/>
        <v>39.333333333333336</v>
      </c>
      <c r="L18" s="271">
        <f t="shared" si="1"/>
        <v>118</v>
      </c>
      <c r="M18">
        <v>4</v>
      </c>
    </row>
    <row r="19" spans="1:13" ht="15.75">
      <c r="A19" s="272">
        <v>2</v>
      </c>
      <c r="B19" s="259" t="s">
        <v>397</v>
      </c>
      <c r="C19" s="264" t="s">
        <v>405</v>
      </c>
      <c r="D19" s="260">
        <v>68</v>
      </c>
      <c r="E19" s="261">
        <v>28</v>
      </c>
      <c r="F19" s="261">
        <v>28</v>
      </c>
      <c r="G19" s="261"/>
      <c r="H19" s="261"/>
      <c r="I19" s="261"/>
      <c r="J19" s="261"/>
      <c r="K19" s="262">
        <f t="shared" si="0"/>
        <v>41.333333333333336</v>
      </c>
      <c r="L19" s="273">
        <f t="shared" si="1"/>
        <v>124</v>
      </c>
      <c r="M19">
        <v>25</v>
      </c>
    </row>
    <row r="20" spans="1:13" ht="15.75">
      <c r="A20" s="284">
        <v>3</v>
      </c>
      <c r="B20" s="259" t="s">
        <v>381</v>
      </c>
      <c r="C20" s="264" t="s">
        <v>403</v>
      </c>
      <c r="D20" s="260">
        <v>43</v>
      </c>
      <c r="E20" s="261"/>
      <c r="F20" s="261"/>
      <c r="G20" s="261"/>
      <c r="H20" s="261">
        <v>46</v>
      </c>
      <c r="I20" s="261">
        <v>39</v>
      </c>
      <c r="J20" s="261"/>
      <c r="K20" s="262">
        <f t="shared" si="0"/>
        <v>42.666666666666664</v>
      </c>
      <c r="L20" s="273">
        <f t="shared" si="1"/>
        <v>128</v>
      </c>
      <c r="M20">
        <v>9</v>
      </c>
    </row>
    <row r="21" spans="1:13" ht="15.75">
      <c r="A21" s="285">
        <v>4</v>
      </c>
      <c r="B21" s="259" t="s">
        <v>384</v>
      </c>
      <c r="C21" s="264" t="s">
        <v>401</v>
      </c>
      <c r="D21" s="260">
        <v>52</v>
      </c>
      <c r="E21" s="261">
        <v>35</v>
      </c>
      <c r="F21" s="261">
        <v>62</v>
      </c>
      <c r="G21" s="261"/>
      <c r="H21" s="261"/>
      <c r="I21" s="261"/>
      <c r="J21" s="261"/>
      <c r="K21" s="262">
        <f t="shared" si="0"/>
        <v>49.666666666666664</v>
      </c>
      <c r="L21" s="273">
        <f t="shared" si="1"/>
        <v>149</v>
      </c>
      <c r="M21">
        <v>12</v>
      </c>
    </row>
    <row r="22" spans="1:13" ht="16.5" thickBot="1">
      <c r="A22" s="274">
        <v>5</v>
      </c>
      <c r="B22" s="275" t="s">
        <v>398</v>
      </c>
      <c r="C22" s="276" t="s">
        <v>405</v>
      </c>
      <c r="D22" s="277">
        <v>49</v>
      </c>
      <c r="E22" s="278">
        <v>47</v>
      </c>
      <c r="F22" s="278"/>
      <c r="G22" s="278"/>
      <c r="H22" s="278"/>
      <c r="I22" s="278"/>
      <c r="J22" s="278"/>
      <c r="K22" s="279">
        <f t="shared" si="0"/>
        <v>48</v>
      </c>
      <c r="L22" s="280">
        <f t="shared" si="1"/>
        <v>96</v>
      </c>
      <c r="M22">
        <v>26</v>
      </c>
    </row>
    <row r="23" spans="1:13" ht="15.75">
      <c r="A23" s="267">
        <v>1</v>
      </c>
      <c r="B23" s="281" t="s">
        <v>374</v>
      </c>
      <c r="C23" s="282" t="s">
        <v>401</v>
      </c>
      <c r="D23" s="268">
        <v>63</v>
      </c>
      <c r="E23" s="269">
        <v>58</v>
      </c>
      <c r="F23" s="269"/>
      <c r="G23" s="269">
        <v>62</v>
      </c>
      <c r="H23" s="269"/>
      <c r="I23" s="269"/>
      <c r="J23" s="269"/>
      <c r="K23" s="270">
        <f t="shared" si="0"/>
        <v>61</v>
      </c>
      <c r="L23" s="271">
        <f t="shared" si="1"/>
        <v>183</v>
      </c>
      <c r="M23">
        <v>1</v>
      </c>
    </row>
    <row r="24" spans="1:13" ht="15.75">
      <c r="A24" s="272">
        <v>2</v>
      </c>
      <c r="B24" s="259" t="s">
        <v>375</v>
      </c>
      <c r="C24" s="264" t="s">
        <v>401</v>
      </c>
      <c r="D24" s="260">
        <v>61</v>
      </c>
      <c r="E24" s="261"/>
      <c r="F24" s="261">
        <v>48</v>
      </c>
      <c r="G24" s="261"/>
      <c r="H24" s="261"/>
      <c r="I24" s="261"/>
      <c r="J24" s="261"/>
      <c r="K24" s="262">
        <f t="shared" si="0"/>
        <v>54.5</v>
      </c>
      <c r="L24" s="273">
        <f t="shared" si="1"/>
        <v>109</v>
      </c>
      <c r="M24">
        <v>2</v>
      </c>
    </row>
    <row r="25" spans="1:13" ht="15.75">
      <c r="A25" s="272">
        <v>3</v>
      </c>
      <c r="B25" s="259" t="s">
        <v>378</v>
      </c>
      <c r="C25" s="264" t="s">
        <v>403</v>
      </c>
      <c r="D25" s="260">
        <v>52</v>
      </c>
      <c r="E25" s="261">
        <v>49</v>
      </c>
      <c r="F25" s="261"/>
      <c r="G25" s="261"/>
      <c r="H25" s="261"/>
      <c r="I25" s="261"/>
      <c r="J25" s="261"/>
      <c r="K25" s="262">
        <f t="shared" si="0"/>
        <v>50.5</v>
      </c>
      <c r="L25" s="273">
        <f t="shared" si="1"/>
        <v>101</v>
      </c>
      <c r="M25">
        <v>6</v>
      </c>
    </row>
    <row r="26" spans="1:13" ht="15.75">
      <c r="A26" s="272">
        <v>4</v>
      </c>
      <c r="B26" s="259" t="s">
        <v>383</v>
      </c>
      <c r="C26" s="264" t="s">
        <v>401</v>
      </c>
      <c r="D26" s="260">
        <v>63</v>
      </c>
      <c r="E26" s="261">
        <v>38</v>
      </c>
      <c r="F26" s="261">
        <v>57</v>
      </c>
      <c r="G26" s="261"/>
      <c r="H26" s="261"/>
      <c r="I26" s="261"/>
      <c r="J26" s="261"/>
      <c r="K26" s="262">
        <f t="shared" si="0"/>
        <v>52.666666666666664</v>
      </c>
      <c r="L26" s="273">
        <f t="shared" si="1"/>
        <v>158</v>
      </c>
      <c r="M26">
        <v>11</v>
      </c>
    </row>
    <row r="27" spans="1:13" ht="16.5" thickBot="1">
      <c r="A27" s="274">
        <v>5</v>
      </c>
      <c r="B27" s="275" t="s">
        <v>394</v>
      </c>
      <c r="C27" s="276" t="s">
        <v>405</v>
      </c>
      <c r="D27" s="277">
        <v>69</v>
      </c>
      <c r="E27" s="278">
        <v>66</v>
      </c>
      <c r="F27" s="278">
        <v>60</v>
      </c>
      <c r="G27" s="278"/>
      <c r="H27" s="278"/>
      <c r="I27" s="278"/>
      <c r="J27" s="278"/>
      <c r="K27" s="279">
        <f t="shared" si="0"/>
        <v>65</v>
      </c>
      <c r="L27" s="280">
        <f t="shared" si="1"/>
        <v>195</v>
      </c>
      <c r="M27">
        <v>22</v>
      </c>
    </row>
  </sheetData>
  <sheetProtection/>
  <mergeCells count="1">
    <mergeCell ref="D1:J1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7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" defaultRowHeight="31.5" customHeight="1"/>
  <cols>
    <col min="1" max="1" width="4.59765625" style="175" customWidth="1"/>
    <col min="2" max="2" width="35.796875" style="177" customWidth="1"/>
    <col min="3" max="3" width="35.796875" style="178" customWidth="1"/>
    <col min="4" max="4" width="20" style="178" customWidth="1"/>
    <col min="5" max="5" width="15.69921875" style="176" customWidth="1"/>
    <col min="6" max="6" width="9.19921875" style="175" customWidth="1"/>
    <col min="7" max="16384" width="9" style="175" customWidth="1"/>
  </cols>
  <sheetData>
    <row r="1" spans="2:5" ht="31.5" customHeight="1">
      <c r="B1" s="366" t="s">
        <v>408</v>
      </c>
      <c r="C1" s="366"/>
      <c r="D1" s="366"/>
      <c r="E1" s="366"/>
    </row>
    <row r="2" spans="2:5" ht="31.5" customHeight="1">
      <c r="B2" s="367" t="s">
        <v>409</v>
      </c>
      <c r="C2" s="367"/>
      <c r="D2" s="367"/>
      <c r="E2" s="367"/>
    </row>
    <row r="3" spans="3:5" ht="14.25" customHeight="1" thickBot="1">
      <c r="C3" s="177"/>
      <c r="E3" s="163"/>
    </row>
    <row r="4" spans="2:5" ht="31.5" customHeight="1" thickBot="1">
      <c r="B4" s="299" t="s">
        <v>410</v>
      </c>
      <c r="C4" s="300" t="s">
        <v>411</v>
      </c>
      <c r="D4" s="300" t="s">
        <v>412</v>
      </c>
      <c r="E4" s="301" t="s">
        <v>415</v>
      </c>
    </row>
    <row r="5" spans="2:5" ht="30" customHeight="1">
      <c r="B5" s="293" t="s">
        <v>418</v>
      </c>
      <c r="C5" s="293" t="s">
        <v>418</v>
      </c>
      <c r="D5" s="336" t="s">
        <v>419</v>
      </c>
      <c r="E5" s="335">
        <v>2</v>
      </c>
    </row>
    <row r="6" spans="2:5" ht="30" customHeight="1">
      <c r="B6" s="289" t="s">
        <v>420</v>
      </c>
      <c r="C6" s="289" t="s">
        <v>420</v>
      </c>
      <c r="D6" s="290" t="s">
        <v>421</v>
      </c>
      <c r="E6" s="337">
        <v>2</v>
      </c>
    </row>
    <row r="7" spans="2:5" ht="30" customHeight="1">
      <c r="B7" s="289" t="s">
        <v>422</v>
      </c>
      <c r="C7" s="289" t="s">
        <v>422</v>
      </c>
      <c r="D7" s="290" t="s">
        <v>421</v>
      </c>
      <c r="E7" s="337">
        <v>2</v>
      </c>
    </row>
    <row r="8" spans="2:5" ht="30" customHeight="1">
      <c r="B8" s="289" t="s">
        <v>423</v>
      </c>
      <c r="C8" s="289" t="s">
        <v>423</v>
      </c>
      <c r="D8" s="298" t="s">
        <v>424</v>
      </c>
      <c r="E8" s="337">
        <v>2</v>
      </c>
    </row>
    <row r="9" spans="2:5" ht="30" customHeight="1">
      <c r="B9" s="289" t="s">
        <v>425</v>
      </c>
      <c r="C9" s="289" t="s">
        <v>426</v>
      </c>
      <c r="D9" s="290" t="s">
        <v>421</v>
      </c>
      <c r="E9" s="337">
        <v>2</v>
      </c>
    </row>
    <row r="10" spans="2:5" ht="30" customHeight="1" thickBot="1">
      <c r="B10" s="291" t="s">
        <v>455</v>
      </c>
      <c r="C10" s="291" t="s">
        <v>456</v>
      </c>
      <c r="D10" s="339" t="s">
        <v>421</v>
      </c>
      <c r="E10" s="338">
        <v>2</v>
      </c>
    </row>
    <row r="11" spans="2:5" ht="30" customHeight="1">
      <c r="B11" s="293" t="s">
        <v>429</v>
      </c>
      <c r="C11" s="293" t="s">
        <v>430</v>
      </c>
      <c r="D11" s="294" t="s">
        <v>421</v>
      </c>
      <c r="E11" s="335">
        <v>4</v>
      </c>
    </row>
    <row r="12" spans="2:5" ht="30" customHeight="1">
      <c r="B12" s="289" t="s">
        <v>431</v>
      </c>
      <c r="C12" s="289" t="s">
        <v>432</v>
      </c>
      <c r="D12" s="290" t="s">
        <v>421</v>
      </c>
      <c r="E12" s="337">
        <v>4</v>
      </c>
    </row>
    <row r="13" spans="2:5" ht="30" customHeight="1">
      <c r="B13" s="289" t="s">
        <v>433</v>
      </c>
      <c r="C13" s="289" t="s">
        <v>434</v>
      </c>
      <c r="D13" s="295" t="s">
        <v>419</v>
      </c>
      <c r="E13" s="337">
        <v>4</v>
      </c>
    </row>
    <row r="14" spans="2:5" ht="30" customHeight="1">
      <c r="B14" s="289" t="s">
        <v>435</v>
      </c>
      <c r="C14" s="289" t="s">
        <v>436</v>
      </c>
      <c r="D14" s="296" t="s">
        <v>437</v>
      </c>
      <c r="E14" s="337">
        <v>4</v>
      </c>
    </row>
    <row r="15" spans="2:5" ht="30" customHeight="1">
      <c r="B15" s="340" t="s">
        <v>438</v>
      </c>
      <c r="C15" s="340" t="s">
        <v>438</v>
      </c>
      <c r="D15" s="298" t="s">
        <v>424</v>
      </c>
      <c r="E15" s="337">
        <v>4</v>
      </c>
    </row>
    <row r="16" spans="2:5" ht="30" customHeight="1" thickBot="1">
      <c r="B16" s="291" t="s">
        <v>439</v>
      </c>
      <c r="C16" s="297" t="s">
        <v>440</v>
      </c>
      <c r="D16" s="292" t="s">
        <v>424</v>
      </c>
      <c r="E16" s="338">
        <v>4</v>
      </c>
    </row>
    <row r="17" spans="2:5" ht="30" customHeight="1">
      <c r="B17" s="293" t="s">
        <v>433</v>
      </c>
      <c r="C17" s="293" t="s">
        <v>441</v>
      </c>
      <c r="D17" s="336" t="s">
        <v>419</v>
      </c>
      <c r="E17" s="335">
        <v>7</v>
      </c>
    </row>
    <row r="18" spans="2:5" ht="30" customHeight="1">
      <c r="B18" s="289" t="s">
        <v>429</v>
      </c>
      <c r="C18" s="289" t="s">
        <v>442</v>
      </c>
      <c r="D18" s="290" t="s">
        <v>421</v>
      </c>
      <c r="E18" s="337">
        <v>7</v>
      </c>
    </row>
    <row r="19" spans="2:5" ht="30" customHeight="1">
      <c r="B19" s="289" t="s">
        <v>443</v>
      </c>
      <c r="C19" s="289" t="s">
        <v>443</v>
      </c>
      <c r="D19" s="341" t="s">
        <v>444</v>
      </c>
      <c r="E19" s="337">
        <v>7</v>
      </c>
    </row>
    <row r="20" spans="2:5" ht="30" customHeight="1">
      <c r="B20" s="289" t="s">
        <v>445</v>
      </c>
      <c r="C20" s="289" t="s">
        <v>445</v>
      </c>
      <c r="D20" s="298" t="s">
        <v>424</v>
      </c>
      <c r="E20" s="337">
        <v>7</v>
      </c>
    </row>
    <row r="21" spans="2:5" ht="30" customHeight="1" thickBot="1">
      <c r="B21" s="291" t="s">
        <v>446</v>
      </c>
      <c r="C21" s="291" t="s">
        <v>447</v>
      </c>
      <c r="D21" s="292" t="s">
        <v>424</v>
      </c>
      <c r="E21" s="338">
        <v>7</v>
      </c>
    </row>
    <row r="22" spans="2:5" ht="30" customHeight="1">
      <c r="B22" s="293" t="s">
        <v>435</v>
      </c>
      <c r="C22" s="293" t="s">
        <v>435</v>
      </c>
      <c r="D22" s="342" t="s">
        <v>437</v>
      </c>
      <c r="E22" s="335">
        <v>9</v>
      </c>
    </row>
    <row r="23" spans="2:5" ht="30" customHeight="1">
      <c r="B23" s="289" t="s">
        <v>446</v>
      </c>
      <c r="C23" s="289" t="s">
        <v>448</v>
      </c>
      <c r="D23" s="298" t="s">
        <v>424</v>
      </c>
      <c r="E23" s="337">
        <v>9</v>
      </c>
    </row>
    <row r="24" spans="2:5" ht="30" customHeight="1">
      <c r="B24" s="289" t="s">
        <v>449</v>
      </c>
      <c r="C24" s="289" t="s">
        <v>449</v>
      </c>
      <c r="D24" s="298" t="s">
        <v>424</v>
      </c>
      <c r="E24" s="337">
        <v>9</v>
      </c>
    </row>
    <row r="25" spans="2:5" ht="30" customHeight="1">
      <c r="B25" s="289" t="s">
        <v>450</v>
      </c>
      <c r="C25" s="289" t="s">
        <v>450</v>
      </c>
      <c r="D25" s="290" t="s">
        <v>421</v>
      </c>
      <c r="E25" s="337">
        <v>9</v>
      </c>
    </row>
    <row r="26" spans="2:5" ht="30" customHeight="1">
      <c r="B26" s="289" t="s">
        <v>451</v>
      </c>
      <c r="C26" s="289" t="s">
        <v>451</v>
      </c>
      <c r="D26" s="341" t="s">
        <v>444</v>
      </c>
      <c r="E26" s="337">
        <v>9</v>
      </c>
    </row>
    <row r="27" spans="2:5" ht="30" customHeight="1" thickBot="1">
      <c r="B27" s="291" t="s">
        <v>452</v>
      </c>
      <c r="C27" s="291" t="s">
        <v>452</v>
      </c>
      <c r="D27" s="292" t="s">
        <v>424</v>
      </c>
      <c r="E27" s="338">
        <v>9</v>
      </c>
    </row>
  </sheetData>
  <sheetProtection/>
  <mergeCells count="2">
    <mergeCell ref="B1:E1"/>
    <mergeCell ref="B2:E2"/>
  </mergeCells>
  <printOptions/>
  <pageMargins left="0.5905511811023623" right="0.2362204724409449" top="0.7874015748031497" bottom="0.7480314960629921" header="0.31496062992125984" footer="0.31496062992125984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130" zoomScaleNormal="115" zoomScaleSheetLayoutView="130" zoomScalePageLayoutView="0" workbookViewId="0" topLeftCell="A1">
      <selection activeCell="Q15" sqref="Q15"/>
    </sheetView>
  </sheetViews>
  <sheetFormatPr defaultColWidth="4.796875" defaultRowHeight="18" customHeight="1"/>
  <cols>
    <col min="1" max="1" width="4.796875" style="172" customWidth="1"/>
    <col min="2" max="4" width="4.796875" style="138" customWidth="1"/>
    <col min="5" max="5" width="5.69921875" style="138" customWidth="1"/>
    <col min="6" max="7" width="4.796875" style="138" customWidth="1"/>
    <col min="8" max="8" width="5.69921875" style="138" customWidth="1"/>
    <col min="9" max="10" width="4.796875" style="138" customWidth="1"/>
    <col min="11" max="11" width="5.69921875" style="138" customWidth="1"/>
    <col min="12" max="13" width="4.796875" style="138" customWidth="1"/>
    <col min="14" max="14" width="5.69921875" style="138" customWidth="1"/>
    <col min="15" max="16384" width="4.796875" style="138" customWidth="1"/>
  </cols>
  <sheetData>
    <row r="1" spans="1:18" ht="18" customHeight="1">
      <c r="A1" s="397" t="s">
        <v>416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</row>
    <row r="2" spans="1:14" ht="18" customHeight="1">
      <c r="A2" s="190"/>
      <c r="B2" s="191"/>
      <c r="C2" s="197"/>
      <c r="D2" s="197"/>
      <c r="E2" s="197"/>
      <c r="F2" s="197"/>
      <c r="G2" s="197"/>
      <c r="H2" s="197"/>
      <c r="I2" s="197"/>
      <c r="J2" s="197"/>
      <c r="K2" s="197"/>
      <c r="N2" s="197"/>
    </row>
    <row r="3" spans="1:14" ht="18" customHeight="1">
      <c r="A3" s="190"/>
      <c r="B3" s="191"/>
      <c r="C3" s="197"/>
      <c r="D3" s="197"/>
      <c r="E3" s="197"/>
      <c r="F3" s="197"/>
      <c r="G3" s="197"/>
      <c r="H3" s="197"/>
      <c r="I3" s="197"/>
      <c r="J3" s="197"/>
      <c r="K3" s="197"/>
      <c r="N3" s="197"/>
    </row>
    <row r="4" spans="1:17" ht="18" customHeight="1" thickBot="1">
      <c r="A4" s="190"/>
      <c r="B4" s="191"/>
      <c r="C4" s="197"/>
      <c r="D4" s="197"/>
      <c r="E4" s="197"/>
      <c r="F4" s="197"/>
      <c r="G4" s="197"/>
      <c r="H4" s="197" t="s">
        <v>256</v>
      </c>
      <c r="I4" s="197"/>
      <c r="J4" s="197"/>
      <c r="K4" s="197"/>
      <c r="N4" s="197"/>
      <c r="Q4" s="138" t="s">
        <v>256</v>
      </c>
    </row>
    <row r="5" spans="1:18" ht="18" customHeight="1">
      <c r="A5" s="213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205"/>
      <c r="M5" s="205"/>
      <c r="N5" s="139"/>
      <c r="O5" s="205"/>
      <c r="P5" s="205"/>
      <c r="Q5" s="205"/>
      <c r="R5" s="206"/>
    </row>
    <row r="6" spans="1:18" s="128" customFormat="1" ht="18" customHeight="1">
      <c r="A6" s="209"/>
      <c r="B6" s="192"/>
      <c r="C6" s="181"/>
      <c r="D6" s="181"/>
      <c r="E6" s="181"/>
      <c r="F6" s="181"/>
      <c r="G6" s="181"/>
      <c r="H6" s="181"/>
      <c r="I6" s="181"/>
      <c r="J6" s="181"/>
      <c r="K6" s="181"/>
      <c r="L6" s="201"/>
      <c r="M6" s="201"/>
      <c r="N6" s="181"/>
      <c r="O6" s="201"/>
      <c r="P6" s="201"/>
      <c r="Q6" s="201"/>
      <c r="R6" s="210"/>
    </row>
    <row r="7" spans="1:18" ht="18" customHeight="1" thickBot="1">
      <c r="A7" s="214"/>
      <c r="B7" s="215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208"/>
    </row>
    <row r="8" spans="1:18" ht="18" customHeight="1">
      <c r="A8" s="216"/>
      <c r="B8" s="200"/>
      <c r="C8" s="384">
        <v>1</v>
      </c>
      <c r="D8" s="385"/>
      <c r="E8" s="200"/>
      <c r="F8" s="384">
        <v>2</v>
      </c>
      <c r="G8" s="385"/>
      <c r="H8" s="200"/>
      <c r="I8" s="398">
        <v>3</v>
      </c>
      <c r="J8" s="399"/>
      <c r="K8" s="200"/>
      <c r="L8" s="384">
        <v>4</v>
      </c>
      <c r="M8" s="385"/>
      <c r="N8" s="200"/>
      <c r="O8" s="384">
        <v>5</v>
      </c>
      <c r="P8" s="385"/>
      <c r="Q8" s="188"/>
      <c r="R8" s="208"/>
    </row>
    <row r="9" spans="1:18" ht="18" customHeight="1">
      <c r="A9" s="216"/>
      <c r="B9" s="188"/>
      <c r="C9" s="379"/>
      <c r="D9" s="380"/>
      <c r="E9" s="182"/>
      <c r="F9" s="386"/>
      <c r="G9" s="387"/>
      <c r="H9" s="182"/>
      <c r="I9" s="379"/>
      <c r="J9" s="380"/>
      <c r="K9" s="182"/>
      <c r="L9" s="386"/>
      <c r="M9" s="387"/>
      <c r="N9" s="182"/>
      <c r="O9" s="379"/>
      <c r="P9" s="380"/>
      <c r="Q9" s="188"/>
      <c r="R9" s="208"/>
    </row>
    <row r="10" spans="1:18" ht="18" customHeight="1">
      <c r="A10" s="216"/>
      <c r="B10" s="203"/>
      <c r="C10" s="379"/>
      <c r="D10" s="380"/>
      <c r="E10" s="189"/>
      <c r="F10" s="386"/>
      <c r="G10" s="387"/>
      <c r="H10" s="189"/>
      <c r="I10" s="379"/>
      <c r="J10" s="380"/>
      <c r="K10" s="189"/>
      <c r="L10" s="386"/>
      <c r="M10" s="387"/>
      <c r="N10" s="189"/>
      <c r="O10" s="379"/>
      <c r="P10" s="380"/>
      <c r="Q10" s="188"/>
      <c r="R10" s="208"/>
    </row>
    <row r="11" spans="1:18" ht="18" customHeight="1">
      <c r="A11" s="216"/>
      <c r="B11" s="204"/>
      <c r="C11" s="379"/>
      <c r="D11" s="380"/>
      <c r="E11" s="204"/>
      <c r="F11" s="386"/>
      <c r="G11" s="387"/>
      <c r="H11" s="204"/>
      <c r="I11" s="379"/>
      <c r="J11" s="380"/>
      <c r="K11" s="204"/>
      <c r="L11" s="386"/>
      <c r="M11" s="387"/>
      <c r="N11" s="204"/>
      <c r="O11" s="379"/>
      <c r="P11" s="380"/>
      <c r="Q11" s="188"/>
      <c r="R11" s="208"/>
    </row>
    <row r="12" spans="1:18" ht="18" customHeight="1">
      <c r="A12" s="216"/>
      <c r="B12" s="190"/>
      <c r="C12" s="379"/>
      <c r="D12" s="380"/>
      <c r="E12" s="188"/>
      <c r="F12" s="386"/>
      <c r="G12" s="387"/>
      <c r="H12" s="188"/>
      <c r="I12" s="379"/>
      <c r="J12" s="380"/>
      <c r="K12" s="188"/>
      <c r="L12" s="386"/>
      <c r="M12" s="387"/>
      <c r="N12" s="188"/>
      <c r="O12" s="379"/>
      <c r="P12" s="380"/>
      <c r="Q12" s="188"/>
      <c r="R12" s="208"/>
    </row>
    <row r="13" spans="1:18" ht="18" customHeight="1" thickBot="1">
      <c r="A13" s="216"/>
      <c r="B13" s="190"/>
      <c r="C13" s="381"/>
      <c r="D13" s="382"/>
      <c r="E13" s="197"/>
      <c r="F13" s="388"/>
      <c r="G13" s="389"/>
      <c r="H13" s="197"/>
      <c r="I13" s="381"/>
      <c r="J13" s="382"/>
      <c r="K13" s="197"/>
      <c r="L13" s="388"/>
      <c r="M13" s="389"/>
      <c r="N13" s="197"/>
      <c r="O13" s="381"/>
      <c r="P13" s="382"/>
      <c r="Q13" s="188"/>
      <c r="R13" s="208"/>
    </row>
    <row r="14" spans="1:18" ht="18" customHeight="1">
      <c r="A14" s="255"/>
      <c r="B14" s="191"/>
      <c r="C14" s="197"/>
      <c r="D14" s="197"/>
      <c r="E14" s="197"/>
      <c r="F14" s="198"/>
      <c r="G14" s="198"/>
      <c r="H14" s="197"/>
      <c r="I14" s="197"/>
      <c r="J14" s="197"/>
      <c r="K14" s="197"/>
      <c r="L14" s="188"/>
      <c r="M14" s="188"/>
      <c r="N14" s="197"/>
      <c r="O14" s="188"/>
      <c r="P14" s="188"/>
      <c r="Q14" s="188"/>
      <c r="R14" s="208"/>
    </row>
    <row r="15" spans="1:18" ht="18" customHeight="1">
      <c r="A15" s="218"/>
      <c r="B15" s="203"/>
      <c r="C15" s="189"/>
      <c r="D15" s="189"/>
      <c r="E15" s="189"/>
      <c r="F15" s="197"/>
      <c r="G15" s="197"/>
      <c r="H15" s="189"/>
      <c r="I15" s="197"/>
      <c r="J15" s="200"/>
      <c r="K15" s="189"/>
      <c r="L15" s="188"/>
      <c r="M15" s="188"/>
      <c r="N15" s="189"/>
      <c r="O15" s="188"/>
      <c r="P15" s="188"/>
      <c r="Q15" s="188"/>
      <c r="R15" s="208"/>
    </row>
    <row r="16" spans="1:18" ht="18" customHeight="1" thickBot="1">
      <c r="A16" s="207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188"/>
      <c r="M16" s="188"/>
      <c r="N16" s="204"/>
      <c r="O16" s="188"/>
      <c r="P16" s="188"/>
      <c r="Q16" s="188"/>
      <c r="R16" s="208"/>
    </row>
    <row r="17" spans="1:18" ht="18" customHeight="1">
      <c r="A17" s="255"/>
      <c r="B17" s="190"/>
      <c r="C17" s="384">
        <v>6</v>
      </c>
      <c r="D17" s="385"/>
      <c r="E17" s="200"/>
      <c r="F17" s="384">
        <v>7</v>
      </c>
      <c r="G17" s="385"/>
      <c r="H17" s="200"/>
      <c r="I17" s="384">
        <v>8</v>
      </c>
      <c r="J17" s="385"/>
      <c r="K17" s="200"/>
      <c r="L17" s="384">
        <v>9</v>
      </c>
      <c r="M17" s="385"/>
      <c r="N17" s="200"/>
      <c r="O17" s="384">
        <v>10</v>
      </c>
      <c r="P17" s="385"/>
      <c r="Q17" s="188"/>
      <c r="R17" s="208"/>
    </row>
    <row r="18" spans="1:18" ht="18" customHeight="1">
      <c r="A18" s="255"/>
      <c r="B18" s="193"/>
      <c r="C18" s="379"/>
      <c r="D18" s="380"/>
      <c r="E18" s="182"/>
      <c r="F18" s="386"/>
      <c r="G18" s="387"/>
      <c r="H18" s="182"/>
      <c r="I18" s="379"/>
      <c r="J18" s="380"/>
      <c r="K18" s="182"/>
      <c r="L18" s="386"/>
      <c r="M18" s="387"/>
      <c r="N18" s="182"/>
      <c r="O18" s="379"/>
      <c r="P18" s="380"/>
      <c r="Q18" s="188"/>
      <c r="R18" s="208"/>
    </row>
    <row r="19" spans="1:18" ht="18" customHeight="1">
      <c r="A19" s="255"/>
      <c r="B19" s="193"/>
      <c r="C19" s="379"/>
      <c r="D19" s="380"/>
      <c r="E19" s="189"/>
      <c r="F19" s="386"/>
      <c r="G19" s="387"/>
      <c r="H19" s="189"/>
      <c r="I19" s="379"/>
      <c r="J19" s="380"/>
      <c r="K19" s="189"/>
      <c r="L19" s="386"/>
      <c r="M19" s="387"/>
      <c r="N19" s="189"/>
      <c r="O19" s="379"/>
      <c r="P19" s="380"/>
      <c r="Q19" s="188"/>
      <c r="R19" s="208"/>
    </row>
    <row r="20" spans="1:18" ht="18" customHeight="1">
      <c r="A20" s="255"/>
      <c r="B20" s="193"/>
      <c r="C20" s="379"/>
      <c r="D20" s="380"/>
      <c r="E20" s="204"/>
      <c r="F20" s="386"/>
      <c r="G20" s="387"/>
      <c r="H20" s="204"/>
      <c r="I20" s="379"/>
      <c r="J20" s="380"/>
      <c r="K20" s="204"/>
      <c r="L20" s="386"/>
      <c r="M20" s="387"/>
      <c r="N20" s="204"/>
      <c r="O20" s="379"/>
      <c r="P20" s="380"/>
      <c r="Q20" s="188"/>
      <c r="R20" s="208"/>
    </row>
    <row r="21" spans="1:18" ht="18" customHeight="1">
      <c r="A21" s="255"/>
      <c r="B21" s="193"/>
      <c r="C21" s="379"/>
      <c r="D21" s="380"/>
      <c r="E21" s="188"/>
      <c r="F21" s="386"/>
      <c r="G21" s="387"/>
      <c r="H21" s="188"/>
      <c r="I21" s="379"/>
      <c r="J21" s="380"/>
      <c r="K21" s="188"/>
      <c r="L21" s="386"/>
      <c r="M21" s="387"/>
      <c r="N21" s="188"/>
      <c r="O21" s="379"/>
      <c r="P21" s="380"/>
      <c r="Q21" s="188"/>
      <c r="R21" s="208"/>
    </row>
    <row r="22" spans="1:18" ht="18" customHeight="1" thickBot="1">
      <c r="A22" s="255"/>
      <c r="B22" s="193"/>
      <c r="C22" s="381"/>
      <c r="D22" s="382"/>
      <c r="E22" s="197"/>
      <c r="F22" s="388"/>
      <c r="G22" s="389"/>
      <c r="H22" s="197"/>
      <c r="I22" s="381"/>
      <c r="J22" s="382"/>
      <c r="K22" s="197"/>
      <c r="L22" s="388"/>
      <c r="M22" s="389"/>
      <c r="N22" s="197"/>
      <c r="O22" s="381"/>
      <c r="P22" s="382"/>
      <c r="Q22" s="188"/>
      <c r="R22" s="219" t="s">
        <v>256</v>
      </c>
    </row>
    <row r="23" spans="1:18" ht="18" customHeight="1">
      <c r="A23" s="220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8"/>
      <c r="M23" s="188"/>
      <c r="N23" s="182"/>
      <c r="O23" s="188"/>
      <c r="P23" s="188"/>
      <c r="Q23" s="188"/>
      <c r="R23" s="208"/>
    </row>
    <row r="24" spans="1:18" ht="18" customHeight="1">
      <c r="A24" s="220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8"/>
      <c r="M24" s="188"/>
      <c r="N24" s="182"/>
      <c r="O24" s="188"/>
      <c r="P24" s="188"/>
      <c r="Q24" s="188"/>
      <c r="R24" s="208"/>
    </row>
    <row r="25" spans="1:18" s="128" customFormat="1" ht="18" customHeight="1" thickBot="1">
      <c r="A25" s="185"/>
      <c r="B25" s="221"/>
      <c r="C25" s="186"/>
      <c r="D25" s="186"/>
      <c r="E25" s="186"/>
      <c r="F25" s="186"/>
      <c r="G25" s="186"/>
      <c r="H25" s="186"/>
      <c r="I25" s="186"/>
      <c r="J25" s="186"/>
      <c r="K25" s="186"/>
      <c r="L25" s="211"/>
      <c r="M25" s="211"/>
      <c r="N25" s="186"/>
      <c r="O25" s="211"/>
      <c r="P25" s="211"/>
      <c r="Q25" s="211"/>
      <c r="R25" s="212"/>
    </row>
    <row r="26" spans="1:17" ht="18" customHeight="1">
      <c r="A26" s="203"/>
      <c r="B26" s="390" t="s">
        <v>257</v>
      </c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2"/>
    </row>
    <row r="27" spans="1:17" ht="18" customHeight="1">
      <c r="A27" s="204"/>
      <c r="B27" s="393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2"/>
    </row>
    <row r="28" spans="1:17" s="128" customFormat="1" ht="18" customHeight="1">
      <c r="A28" s="179"/>
      <c r="B28" s="393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</row>
    <row r="29" spans="1:17" s="128" customFormat="1" ht="18" customHeight="1" thickBot="1">
      <c r="A29" s="179"/>
      <c r="B29" s="394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6"/>
    </row>
    <row r="30" spans="1:14" s="128" customFormat="1" ht="18" customHeight="1">
      <c r="A30" s="179"/>
      <c r="B30" s="191"/>
      <c r="C30" s="202"/>
      <c r="D30" s="202"/>
      <c r="E30" s="202"/>
      <c r="F30" s="199"/>
      <c r="G30" s="199"/>
      <c r="H30" s="202"/>
      <c r="I30" s="199"/>
      <c r="J30" s="199"/>
      <c r="K30" s="202"/>
      <c r="N30" s="202"/>
    </row>
    <row r="31" spans="1:14" s="128" customFormat="1" ht="18" customHeight="1">
      <c r="A31" s="179"/>
      <c r="B31" s="191"/>
      <c r="C31" s="202"/>
      <c r="D31" s="202"/>
      <c r="E31" s="202"/>
      <c r="F31" s="199"/>
      <c r="G31" s="199"/>
      <c r="H31" s="202"/>
      <c r="I31" s="199"/>
      <c r="J31" s="199"/>
      <c r="K31" s="202"/>
      <c r="N31" s="202"/>
    </row>
    <row r="32" spans="1:14" s="128" customFormat="1" ht="18" customHeight="1">
      <c r="A32" s="179"/>
      <c r="B32" s="191"/>
      <c r="C32" s="202"/>
      <c r="D32" s="202"/>
      <c r="E32" s="202"/>
      <c r="F32" s="199"/>
      <c r="G32" s="199"/>
      <c r="H32" s="202"/>
      <c r="I32" s="199"/>
      <c r="J32" s="199"/>
      <c r="K32" s="202"/>
      <c r="N32" s="202"/>
    </row>
    <row r="33" spans="1:14" s="128" customFormat="1" ht="18" customHeight="1">
      <c r="A33" s="179"/>
      <c r="B33" s="191"/>
      <c r="C33" s="202"/>
      <c r="D33" s="202"/>
      <c r="E33" s="202"/>
      <c r="F33" s="199"/>
      <c r="G33" s="199"/>
      <c r="H33" s="202"/>
      <c r="I33" s="199"/>
      <c r="J33" s="199"/>
      <c r="K33" s="202"/>
      <c r="N33" s="202"/>
    </row>
    <row r="34" spans="1:14" s="128" customFormat="1" ht="18" customHeight="1">
      <c r="A34" s="179"/>
      <c r="B34" s="191"/>
      <c r="C34" s="202"/>
      <c r="D34" s="202"/>
      <c r="E34" s="202"/>
      <c r="F34" s="199"/>
      <c r="G34" s="199"/>
      <c r="H34" s="202"/>
      <c r="I34" s="199"/>
      <c r="J34" s="199"/>
      <c r="K34" s="202"/>
      <c r="N34" s="202"/>
    </row>
    <row r="35" spans="1:14" s="128" customFormat="1" ht="18" customHeight="1">
      <c r="A35" s="179"/>
      <c r="B35" s="180"/>
      <c r="C35" s="181"/>
      <c r="D35" s="181"/>
      <c r="E35" s="181"/>
      <c r="F35" s="181"/>
      <c r="G35" s="181"/>
      <c r="H35" s="181"/>
      <c r="I35" s="181"/>
      <c r="J35" s="181"/>
      <c r="K35" s="181"/>
      <c r="N35" s="181"/>
    </row>
    <row r="36" spans="1:14" ht="18" customHeight="1">
      <c r="A36" s="190"/>
      <c r="B36" s="194"/>
      <c r="C36" s="182"/>
      <c r="D36" s="182"/>
      <c r="E36" s="182"/>
      <c r="F36" s="182"/>
      <c r="G36" s="182"/>
      <c r="H36" s="182"/>
      <c r="I36" s="182"/>
      <c r="J36" s="182"/>
      <c r="K36" s="182"/>
      <c r="N36" s="182"/>
    </row>
    <row r="37" spans="1:14" ht="18" customHeight="1">
      <c r="A37" s="203"/>
      <c r="B37" s="203"/>
      <c r="C37" s="189"/>
      <c r="D37" s="189"/>
      <c r="E37" s="189"/>
      <c r="F37" s="197"/>
      <c r="G37" s="197"/>
      <c r="H37" s="189"/>
      <c r="I37" s="197"/>
      <c r="J37" s="200"/>
      <c r="K37" s="189"/>
      <c r="N37" s="189"/>
    </row>
    <row r="38" spans="1:14" ht="18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N38" s="204"/>
    </row>
    <row r="39" spans="1:14" s="128" customFormat="1" ht="18" customHeight="1">
      <c r="A39" s="179"/>
      <c r="B39" s="179"/>
      <c r="C39" s="201"/>
      <c r="D39" s="201"/>
      <c r="E39" s="201"/>
      <c r="F39" s="201"/>
      <c r="G39" s="201"/>
      <c r="H39" s="201"/>
      <c r="I39" s="201"/>
      <c r="J39" s="201"/>
      <c r="K39" s="201"/>
      <c r="N39" s="201"/>
    </row>
    <row r="40" spans="1:14" s="128" customFormat="1" ht="18" customHeight="1">
      <c r="A40" s="179"/>
      <c r="B40" s="195"/>
      <c r="C40" s="202"/>
      <c r="D40" s="202"/>
      <c r="E40" s="202"/>
      <c r="F40" s="199"/>
      <c r="G40" s="199"/>
      <c r="H40" s="202"/>
      <c r="I40" s="199"/>
      <c r="J40" s="199"/>
      <c r="K40" s="202"/>
      <c r="N40" s="202"/>
    </row>
    <row r="41" spans="1:14" s="128" customFormat="1" ht="18" customHeight="1">
      <c r="A41" s="179"/>
      <c r="B41" s="196"/>
      <c r="C41" s="202"/>
      <c r="D41" s="202"/>
      <c r="E41" s="202"/>
      <c r="F41" s="199"/>
      <c r="G41" s="199"/>
      <c r="H41" s="202"/>
      <c r="I41" s="199"/>
      <c r="J41" s="199"/>
      <c r="K41" s="202"/>
      <c r="N41" s="202"/>
    </row>
    <row r="42" spans="1:14" s="128" customFormat="1" ht="18" customHeight="1">
      <c r="A42" s="179"/>
      <c r="B42" s="196"/>
      <c r="C42" s="202"/>
      <c r="D42" s="202"/>
      <c r="E42" s="202"/>
      <c r="F42" s="199"/>
      <c r="G42" s="199"/>
      <c r="H42" s="202"/>
      <c r="I42" s="199"/>
      <c r="J42" s="199"/>
      <c r="K42" s="202"/>
      <c r="N42" s="202"/>
    </row>
    <row r="43" spans="1:14" s="128" customFormat="1" ht="18" customHeight="1">
      <c r="A43" s="179"/>
      <c r="B43" s="195"/>
      <c r="C43" s="202"/>
      <c r="D43" s="202"/>
      <c r="E43" s="202"/>
      <c r="F43" s="199"/>
      <c r="G43" s="199"/>
      <c r="H43" s="202"/>
      <c r="I43" s="199"/>
      <c r="J43" s="199"/>
      <c r="K43" s="202"/>
      <c r="N43" s="202"/>
    </row>
    <row r="44" spans="1:14" s="128" customFormat="1" ht="18" customHeight="1">
      <c r="A44" s="179"/>
      <c r="B44" s="195"/>
      <c r="C44" s="202"/>
      <c r="D44" s="202"/>
      <c r="E44" s="202"/>
      <c r="F44" s="199"/>
      <c r="G44" s="199"/>
      <c r="H44" s="202"/>
      <c r="I44" s="199"/>
      <c r="J44" s="199"/>
      <c r="K44" s="202"/>
      <c r="N44" s="202"/>
    </row>
    <row r="45" spans="1:14" s="128" customFormat="1" ht="18" customHeight="1">
      <c r="A45" s="179"/>
      <c r="B45" s="195"/>
      <c r="C45" s="202"/>
      <c r="D45" s="202"/>
      <c r="E45" s="202"/>
      <c r="F45" s="199"/>
      <c r="G45" s="199"/>
      <c r="H45" s="202"/>
      <c r="I45" s="199"/>
      <c r="J45" s="199"/>
      <c r="K45" s="202"/>
      <c r="N45" s="202"/>
    </row>
    <row r="46" spans="2:11" ht="18" customHeight="1">
      <c r="B46" s="115"/>
      <c r="C46" s="383"/>
      <c r="D46" s="383"/>
      <c r="E46" s="383"/>
      <c r="F46" s="383"/>
      <c r="G46" s="383"/>
      <c r="H46" s="383"/>
      <c r="I46" s="383"/>
      <c r="J46" s="383"/>
      <c r="K46" s="383"/>
    </row>
    <row r="47" spans="2:11" ht="18" customHeight="1">
      <c r="B47" s="115"/>
      <c r="C47" s="383"/>
      <c r="D47" s="383"/>
      <c r="E47" s="383"/>
      <c r="F47" s="383"/>
      <c r="G47" s="383"/>
      <c r="H47" s="383"/>
      <c r="I47" s="383"/>
      <c r="J47" s="383"/>
      <c r="K47" s="383"/>
    </row>
    <row r="48" spans="2:11" ht="18" customHeight="1">
      <c r="B48" s="115"/>
      <c r="C48" s="383"/>
      <c r="D48" s="383"/>
      <c r="E48" s="383"/>
      <c r="F48" s="383"/>
      <c r="G48" s="383"/>
      <c r="H48" s="383"/>
      <c r="I48" s="383"/>
      <c r="J48" s="383"/>
      <c r="K48" s="383"/>
    </row>
    <row r="49" spans="2:14" ht="18" customHeight="1">
      <c r="B49" s="127"/>
      <c r="C49" s="256"/>
      <c r="D49" s="256"/>
      <c r="E49" s="256"/>
      <c r="F49" s="256"/>
      <c r="G49" s="256"/>
      <c r="H49" s="256"/>
      <c r="I49" s="256"/>
      <c r="J49" s="256"/>
      <c r="K49" s="256"/>
      <c r="N49" s="256"/>
    </row>
  </sheetData>
  <sheetProtection/>
  <mergeCells count="27">
    <mergeCell ref="O18:P22"/>
    <mergeCell ref="L8:M13"/>
    <mergeCell ref="C8:D8"/>
    <mergeCell ref="I8:J8"/>
    <mergeCell ref="O8:P8"/>
    <mergeCell ref="C17:D17"/>
    <mergeCell ref="I17:J17"/>
    <mergeCell ref="I47:K47"/>
    <mergeCell ref="A1:R1"/>
    <mergeCell ref="C46:E46"/>
    <mergeCell ref="F46:H46"/>
    <mergeCell ref="I46:K46"/>
    <mergeCell ref="F8:G13"/>
    <mergeCell ref="C9:D13"/>
    <mergeCell ref="O9:P13"/>
    <mergeCell ref="C18:D22"/>
    <mergeCell ref="I18:J22"/>
    <mergeCell ref="I9:J13"/>
    <mergeCell ref="C48:E48"/>
    <mergeCell ref="F48:H48"/>
    <mergeCell ref="I48:K48"/>
    <mergeCell ref="F17:G22"/>
    <mergeCell ref="L17:M22"/>
    <mergeCell ref="B26:Q29"/>
    <mergeCell ref="O17:P17"/>
    <mergeCell ref="C47:E47"/>
    <mergeCell ref="F47:H47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G138"/>
  <sheetViews>
    <sheetView view="pageBreakPreview" zoomScaleNormal="75" zoomScaleSheetLayoutView="100" zoomScalePageLayoutView="0" workbookViewId="0" topLeftCell="A62">
      <selection activeCell="O45" sqref="O45:P45"/>
    </sheetView>
  </sheetViews>
  <sheetFormatPr defaultColWidth="9" defaultRowHeight="14.25"/>
  <cols>
    <col min="1" max="2" width="3.8984375" style="65" customWidth="1"/>
    <col min="3" max="3" width="3.8984375" style="25" customWidth="1"/>
    <col min="4" max="4" width="4.09765625" style="25" customWidth="1"/>
    <col min="5" max="5" width="6.19921875" style="25" hidden="1" customWidth="1"/>
    <col min="6" max="6" width="3.8984375" style="25" customWidth="1"/>
    <col min="7" max="7" width="3.8984375" style="25" hidden="1" customWidth="1"/>
    <col min="8" max="8" width="3.8984375" style="25" customWidth="1"/>
    <col min="9" max="9" width="3.8984375" style="25" hidden="1" customWidth="1"/>
    <col min="10" max="11" width="3.8984375" style="25" customWidth="1"/>
    <col min="12" max="12" width="3.8984375" style="25" hidden="1" customWidth="1"/>
    <col min="13" max="13" width="3.8984375" style="25" customWidth="1"/>
    <col min="14" max="14" width="3.3984375" style="25" hidden="1" customWidth="1"/>
    <col min="15" max="16" width="3.8984375" style="25" customWidth="1"/>
    <col min="17" max="17" width="3.3984375" style="25" hidden="1" customWidth="1"/>
    <col min="18" max="18" width="3.8984375" style="25" customWidth="1"/>
    <col min="19" max="19" width="4.3984375" style="25" hidden="1" customWidth="1"/>
    <col min="20" max="21" width="3.8984375" style="25" customWidth="1"/>
    <col min="22" max="22" width="3.8984375" style="25" hidden="1" customWidth="1"/>
    <col min="23" max="23" width="3.8984375" style="25" customWidth="1"/>
    <col min="24" max="24" width="3.8984375" style="25" hidden="1" customWidth="1"/>
    <col min="25" max="26" width="3.8984375" style="25" customWidth="1"/>
    <col min="27" max="27" width="3.8984375" style="25" hidden="1" customWidth="1"/>
    <col min="28" max="28" width="3.8984375" style="25" customWidth="1"/>
    <col min="29" max="29" width="3.8984375" style="25" hidden="1" customWidth="1"/>
    <col min="30" max="31" width="3.8984375" style="25" customWidth="1"/>
    <col min="32" max="32" width="3.8984375" style="25" hidden="1" customWidth="1"/>
    <col min="33" max="33" width="3.8984375" style="25" customWidth="1"/>
    <col min="34" max="34" width="3.8984375" style="25" hidden="1" customWidth="1"/>
    <col min="35" max="41" width="3.8984375" style="25" customWidth="1"/>
    <col min="42" max="42" width="7" style="25" customWidth="1"/>
    <col min="43" max="43" width="4.69921875" style="25" customWidth="1"/>
    <col min="44" max="44" width="3.296875" style="65" customWidth="1"/>
    <col min="45" max="49" width="5.69921875" style="65" hidden="1" customWidth="1"/>
    <col min="50" max="56" width="9" style="65" hidden="1" customWidth="1"/>
    <col min="57" max="57" width="17.69921875" style="321" customWidth="1"/>
    <col min="58" max="58" width="18.8984375" style="65" customWidth="1"/>
    <col min="59" max="77" width="9" style="65" customWidth="1"/>
    <col min="78" max="78" width="5.8984375" style="65" customWidth="1"/>
    <col min="79" max="16384" width="9" style="65" customWidth="1"/>
  </cols>
  <sheetData>
    <row r="1" spans="31:43" ht="18" customHeight="1">
      <c r="AE1" s="73"/>
      <c r="AF1" s="73"/>
      <c r="AG1" s="73"/>
      <c r="AH1" s="73"/>
      <c r="AI1" s="400"/>
      <c r="AJ1" s="400"/>
      <c r="AK1" s="400"/>
      <c r="AL1" s="400"/>
      <c r="AM1" s="400"/>
      <c r="AN1" s="400"/>
      <c r="AO1" s="400"/>
      <c r="AP1" s="400"/>
      <c r="AQ1" s="400"/>
    </row>
    <row r="2" spans="2:43" ht="18" customHeight="1">
      <c r="B2" s="66" t="s">
        <v>15</v>
      </c>
      <c r="C2" s="67">
        <v>2</v>
      </c>
      <c r="D2" s="68" t="s">
        <v>3</v>
      </c>
      <c r="E2" s="66" t="s">
        <v>3</v>
      </c>
      <c r="J2" s="20" t="s">
        <v>406</v>
      </c>
      <c r="K2" s="69"/>
      <c r="AD2" s="16"/>
      <c r="AE2" s="16"/>
      <c r="AF2" s="16"/>
      <c r="AG2" s="16"/>
      <c r="AH2" s="15"/>
      <c r="AI2" s="402"/>
      <c r="AJ2" s="402"/>
      <c r="AK2" s="402"/>
      <c r="AL2" s="402"/>
      <c r="AM2" s="402"/>
      <c r="AN2" s="402"/>
      <c r="AO2" s="402"/>
      <c r="AP2" s="402"/>
      <c r="AQ2" s="402"/>
    </row>
    <row r="3" spans="30:43" ht="18" customHeight="1">
      <c r="AD3" s="16"/>
      <c r="AE3" s="16"/>
      <c r="AF3" s="16"/>
      <c r="AG3" s="16"/>
      <c r="AH3" s="16"/>
      <c r="AI3" s="403"/>
      <c r="AJ3" s="403"/>
      <c r="AK3" s="403"/>
      <c r="AL3" s="403"/>
      <c r="AM3" s="403"/>
      <c r="AN3" s="403"/>
      <c r="AO3" s="403"/>
      <c r="AP3" s="403"/>
      <c r="AQ3" s="403"/>
    </row>
    <row r="4" spans="1:57" ht="18" customHeight="1">
      <c r="A4" s="401" t="s">
        <v>146</v>
      </c>
      <c r="B4" s="401"/>
      <c r="C4" s="401" t="s">
        <v>18</v>
      </c>
      <c r="D4" s="401"/>
      <c r="E4" s="401"/>
      <c r="F4" s="401"/>
      <c r="G4" s="401"/>
      <c r="H4" s="401"/>
      <c r="I4" s="401"/>
      <c r="J4" s="401"/>
      <c r="K4" s="401"/>
      <c r="L4" s="401"/>
      <c r="M4" s="401" t="s">
        <v>19</v>
      </c>
      <c r="N4" s="401"/>
      <c r="O4" s="401"/>
      <c r="P4" s="401" t="s">
        <v>18</v>
      </c>
      <c r="Q4" s="401"/>
      <c r="R4" s="401"/>
      <c r="S4" s="401"/>
      <c r="T4" s="401"/>
      <c r="U4" s="401"/>
      <c r="V4" s="401"/>
      <c r="W4" s="401"/>
      <c r="X4" s="401"/>
      <c r="Y4" s="401"/>
      <c r="BE4" s="322" t="str">
        <f>'参加チーム一覧 (コート別)'!C5</f>
        <v>タッチダウン</v>
      </c>
    </row>
    <row r="5" spans="1:57" ht="18" customHeight="1">
      <c r="A5" s="401">
        <v>1</v>
      </c>
      <c r="B5" s="401"/>
      <c r="C5" s="109" t="str">
        <f>BE4</f>
        <v>タッチダウン</v>
      </c>
      <c r="D5" s="110"/>
      <c r="E5" s="110"/>
      <c r="F5" s="110"/>
      <c r="G5" s="110"/>
      <c r="H5" s="110"/>
      <c r="I5" s="110"/>
      <c r="J5" s="110"/>
      <c r="K5" s="111"/>
      <c r="L5" s="70"/>
      <c r="M5" s="401">
        <v>4</v>
      </c>
      <c r="N5" s="401"/>
      <c r="O5" s="401"/>
      <c r="P5" s="109" t="str">
        <f>BE7</f>
        <v>WEED</v>
      </c>
      <c r="Q5" s="110"/>
      <c r="R5" s="110"/>
      <c r="S5" s="110"/>
      <c r="T5" s="110"/>
      <c r="U5" s="110"/>
      <c r="V5" s="110"/>
      <c r="W5" s="110"/>
      <c r="X5" s="110"/>
      <c r="Y5" s="111"/>
      <c r="BE5" s="322" t="str">
        <f>'参加チーム一覧 (コート別)'!C6</f>
        <v>olu‘olu</v>
      </c>
    </row>
    <row r="6" spans="1:57" ht="18" customHeight="1">
      <c r="A6" s="401">
        <v>2</v>
      </c>
      <c r="B6" s="401"/>
      <c r="C6" s="109" t="str">
        <f>BE5</f>
        <v>olu‘olu</v>
      </c>
      <c r="D6" s="110"/>
      <c r="E6" s="110"/>
      <c r="F6" s="110"/>
      <c r="G6" s="110"/>
      <c r="H6" s="110"/>
      <c r="I6" s="110"/>
      <c r="J6" s="110"/>
      <c r="K6" s="111"/>
      <c r="L6" s="70"/>
      <c r="M6" s="401">
        <v>5</v>
      </c>
      <c r="N6" s="401"/>
      <c r="O6" s="401"/>
      <c r="P6" s="109" t="str">
        <f>BE8</f>
        <v>排球俱楽部　鰻</v>
      </c>
      <c r="Q6" s="110"/>
      <c r="R6" s="110"/>
      <c r="S6" s="110"/>
      <c r="T6" s="110"/>
      <c r="U6" s="110"/>
      <c r="V6" s="110"/>
      <c r="W6" s="110"/>
      <c r="X6" s="110"/>
      <c r="Y6" s="111"/>
      <c r="BE6" s="322" t="str">
        <f>'参加チーム一覧 (コート別)'!C7</f>
        <v>Unknown</v>
      </c>
    </row>
    <row r="7" spans="1:57" ht="18" customHeight="1">
      <c r="A7" s="401">
        <v>3</v>
      </c>
      <c r="B7" s="401"/>
      <c r="C7" s="109" t="str">
        <f>BE6</f>
        <v>Unknown</v>
      </c>
      <c r="D7" s="110"/>
      <c r="E7" s="110"/>
      <c r="F7" s="110"/>
      <c r="G7" s="110"/>
      <c r="H7" s="110"/>
      <c r="I7" s="110"/>
      <c r="J7" s="110"/>
      <c r="K7" s="111"/>
      <c r="L7" s="70"/>
      <c r="M7" s="401">
        <v>6</v>
      </c>
      <c r="N7" s="401"/>
      <c r="O7" s="401"/>
      <c r="P7" s="109" t="str">
        <f>BE9</f>
        <v>Kish☆etc.</v>
      </c>
      <c r="Q7" s="110"/>
      <c r="R7" s="110"/>
      <c r="S7" s="110"/>
      <c r="T7" s="110"/>
      <c r="U7" s="110"/>
      <c r="V7" s="110"/>
      <c r="W7" s="110"/>
      <c r="X7" s="110"/>
      <c r="Y7" s="111"/>
      <c r="BE7" s="322" t="str">
        <f>'参加チーム一覧 (コート別)'!C8</f>
        <v>WEED</v>
      </c>
    </row>
    <row r="8" spans="42:57" ht="13.5" customHeight="1">
      <c r="AP8" s="65"/>
      <c r="AQ8" s="65"/>
      <c r="BE8" s="322" t="str">
        <f>'参加チーム一覧 (コート別)'!C9</f>
        <v>排球俱楽部　鰻</v>
      </c>
    </row>
    <row r="9" spans="1:57" ht="18" customHeight="1">
      <c r="A9" s="404" t="s">
        <v>127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BE9" s="322" t="str">
        <f>'参加チーム一覧 (コート別)'!C10</f>
        <v>Kish☆etc.</v>
      </c>
    </row>
    <row r="10" ht="6.75" customHeight="1" thickBot="1"/>
    <row r="11" spans="1:43" ht="18" customHeight="1">
      <c r="A11" s="405" t="s">
        <v>21</v>
      </c>
      <c r="B11" s="406"/>
      <c r="C11" s="406" t="s">
        <v>22</v>
      </c>
      <c r="D11" s="406"/>
      <c r="E11" s="406"/>
      <c r="F11" s="406"/>
      <c r="G11" s="406"/>
      <c r="H11" s="406"/>
      <c r="I11" s="406"/>
      <c r="J11" s="406"/>
      <c r="K11" s="407" t="s">
        <v>23</v>
      </c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9"/>
      <c r="Z11" s="406" t="s">
        <v>22</v>
      </c>
      <c r="AA11" s="406"/>
      <c r="AB11" s="406"/>
      <c r="AC11" s="406"/>
      <c r="AD11" s="406"/>
      <c r="AE11" s="406"/>
      <c r="AF11" s="406"/>
      <c r="AG11" s="410"/>
      <c r="AH11" s="80"/>
      <c r="AI11" s="411" t="s">
        <v>24</v>
      </c>
      <c r="AJ11" s="408"/>
      <c r="AK11" s="408"/>
      <c r="AL11" s="408"/>
      <c r="AM11" s="408"/>
      <c r="AN11" s="408"/>
      <c r="AO11" s="408"/>
      <c r="AP11" s="408"/>
      <c r="AQ11" s="412"/>
    </row>
    <row r="12" spans="1:43" ht="13.5" customHeight="1">
      <c r="A12" s="413">
        <v>1</v>
      </c>
      <c r="B12" s="401"/>
      <c r="C12" s="414" t="str">
        <f>C5</f>
        <v>タッチダウン</v>
      </c>
      <c r="D12" s="414"/>
      <c r="E12" s="414"/>
      <c r="F12" s="414"/>
      <c r="G12" s="414"/>
      <c r="H12" s="414"/>
      <c r="I12" s="414"/>
      <c r="J12" s="414"/>
      <c r="K12" s="415">
        <f>COUNTIF(Q12:Q14,"〇")</f>
        <v>2</v>
      </c>
      <c r="L12" s="416"/>
      <c r="M12" s="416"/>
      <c r="N12" s="417"/>
      <c r="O12" s="424">
        <v>16</v>
      </c>
      <c r="P12" s="425"/>
      <c r="Q12" s="28" t="str">
        <f aca="true" t="shared" si="0" ref="Q12:Q48">IF(O12&gt;T12,"〇","  ")</f>
        <v>  </v>
      </c>
      <c r="R12" s="29" t="s">
        <v>25</v>
      </c>
      <c r="S12" s="30" t="str">
        <f aca="true" t="shared" si="1" ref="S12:S48">IF(T12&gt;O12,"〇","  ")</f>
        <v>〇</v>
      </c>
      <c r="T12" s="424">
        <v>17</v>
      </c>
      <c r="U12" s="425"/>
      <c r="V12" s="31"/>
      <c r="W12" s="415">
        <f>COUNTIF(S12:S14,"〇")</f>
        <v>1</v>
      </c>
      <c r="X12" s="416"/>
      <c r="Y12" s="417"/>
      <c r="Z12" s="414" t="str">
        <f>C7</f>
        <v>Unknown</v>
      </c>
      <c r="AA12" s="414"/>
      <c r="AB12" s="414"/>
      <c r="AC12" s="414"/>
      <c r="AD12" s="414"/>
      <c r="AE12" s="414"/>
      <c r="AF12" s="414"/>
      <c r="AG12" s="426"/>
      <c r="AH12" s="131"/>
      <c r="AI12" s="427" t="str">
        <f>C46</f>
        <v>排球俱楽部　鰻</v>
      </c>
      <c r="AJ12" s="414"/>
      <c r="AK12" s="414"/>
      <c r="AL12" s="414"/>
      <c r="AM12" s="414"/>
      <c r="AN12" s="414" t="str">
        <f>Z46</f>
        <v>Kish☆etc.</v>
      </c>
      <c r="AO12" s="414"/>
      <c r="AP12" s="414"/>
      <c r="AQ12" s="426"/>
    </row>
    <row r="13" spans="1:43" ht="13.5" customHeight="1">
      <c r="A13" s="413"/>
      <c r="B13" s="401"/>
      <c r="C13" s="414"/>
      <c r="D13" s="414"/>
      <c r="E13" s="414"/>
      <c r="F13" s="414"/>
      <c r="G13" s="414"/>
      <c r="H13" s="414"/>
      <c r="I13" s="414"/>
      <c r="J13" s="414"/>
      <c r="K13" s="418"/>
      <c r="L13" s="419"/>
      <c r="M13" s="419"/>
      <c r="N13" s="420"/>
      <c r="O13" s="428">
        <v>15</v>
      </c>
      <c r="P13" s="429"/>
      <c r="Q13" s="33" t="str">
        <f t="shared" si="0"/>
        <v>〇</v>
      </c>
      <c r="R13" s="34" t="s">
        <v>147</v>
      </c>
      <c r="S13" s="35" t="str">
        <f t="shared" si="1"/>
        <v>  </v>
      </c>
      <c r="T13" s="428">
        <v>13</v>
      </c>
      <c r="U13" s="429"/>
      <c r="V13" s="36" t="str">
        <f>IF(T13&gt;O13,"〇","  ")</f>
        <v>  </v>
      </c>
      <c r="W13" s="418"/>
      <c r="X13" s="419"/>
      <c r="Y13" s="420"/>
      <c r="Z13" s="414"/>
      <c r="AA13" s="414"/>
      <c r="AB13" s="414"/>
      <c r="AC13" s="414"/>
      <c r="AD13" s="414"/>
      <c r="AE13" s="414"/>
      <c r="AF13" s="414"/>
      <c r="AG13" s="426"/>
      <c r="AH13" s="131"/>
      <c r="AI13" s="427"/>
      <c r="AJ13" s="414"/>
      <c r="AK13" s="414"/>
      <c r="AL13" s="414"/>
      <c r="AM13" s="414"/>
      <c r="AN13" s="414"/>
      <c r="AO13" s="414"/>
      <c r="AP13" s="414"/>
      <c r="AQ13" s="426"/>
    </row>
    <row r="14" spans="1:43" ht="13.5" customHeight="1">
      <c r="A14" s="413"/>
      <c r="B14" s="401"/>
      <c r="C14" s="414"/>
      <c r="D14" s="414"/>
      <c r="E14" s="414"/>
      <c r="F14" s="414"/>
      <c r="G14" s="414"/>
      <c r="H14" s="414"/>
      <c r="I14" s="414"/>
      <c r="J14" s="414"/>
      <c r="K14" s="421"/>
      <c r="L14" s="422"/>
      <c r="M14" s="422"/>
      <c r="N14" s="423"/>
      <c r="O14" s="430">
        <v>17</v>
      </c>
      <c r="P14" s="431"/>
      <c r="Q14" s="37" t="str">
        <f t="shared" si="0"/>
        <v>〇</v>
      </c>
      <c r="R14" s="38" t="s">
        <v>148</v>
      </c>
      <c r="S14" s="39" t="str">
        <f t="shared" si="1"/>
        <v>  </v>
      </c>
      <c r="T14" s="430">
        <v>16</v>
      </c>
      <c r="U14" s="431"/>
      <c r="V14" s="40" t="str">
        <f>IF(T14&gt;O14,"〇","  ")</f>
        <v>  </v>
      </c>
      <c r="W14" s="421"/>
      <c r="X14" s="422"/>
      <c r="Y14" s="423"/>
      <c r="Z14" s="414"/>
      <c r="AA14" s="414"/>
      <c r="AB14" s="414"/>
      <c r="AC14" s="414"/>
      <c r="AD14" s="414"/>
      <c r="AE14" s="414"/>
      <c r="AF14" s="414"/>
      <c r="AG14" s="426"/>
      <c r="AH14" s="131"/>
      <c r="AI14" s="427"/>
      <c r="AJ14" s="414"/>
      <c r="AK14" s="414"/>
      <c r="AL14" s="414"/>
      <c r="AM14" s="414"/>
      <c r="AN14" s="414"/>
      <c r="AO14" s="414"/>
      <c r="AP14" s="414"/>
      <c r="AQ14" s="426"/>
    </row>
    <row r="15" spans="1:43" ht="13.5" customHeight="1">
      <c r="A15" s="413">
        <v>2</v>
      </c>
      <c r="B15" s="401"/>
      <c r="C15" s="414" t="str">
        <f>C6</f>
        <v>olu‘olu</v>
      </c>
      <c r="D15" s="414"/>
      <c r="E15" s="414"/>
      <c r="F15" s="414"/>
      <c r="G15" s="414"/>
      <c r="H15" s="414"/>
      <c r="I15" s="414"/>
      <c r="J15" s="414"/>
      <c r="K15" s="415">
        <f>COUNTIF(Q15:Q17,"〇")</f>
        <v>1</v>
      </c>
      <c r="L15" s="416"/>
      <c r="M15" s="416"/>
      <c r="N15" s="417"/>
      <c r="O15" s="432">
        <v>15</v>
      </c>
      <c r="P15" s="433"/>
      <c r="Q15" s="28" t="str">
        <f t="shared" si="0"/>
        <v>  </v>
      </c>
      <c r="R15" s="41" t="s">
        <v>149</v>
      </c>
      <c r="S15" s="30" t="str">
        <f t="shared" si="1"/>
        <v>〇</v>
      </c>
      <c r="T15" s="432">
        <v>17</v>
      </c>
      <c r="U15" s="433"/>
      <c r="V15" s="42"/>
      <c r="W15" s="415">
        <f>COUNTIF(S15:S17,"〇")</f>
        <v>2</v>
      </c>
      <c r="X15" s="416"/>
      <c r="Y15" s="417"/>
      <c r="Z15" s="414" t="str">
        <f>P5</f>
        <v>WEED</v>
      </c>
      <c r="AA15" s="414"/>
      <c r="AB15" s="414"/>
      <c r="AC15" s="414"/>
      <c r="AD15" s="414"/>
      <c r="AE15" s="414"/>
      <c r="AF15" s="414"/>
      <c r="AG15" s="426"/>
      <c r="AH15" s="131"/>
      <c r="AI15" s="427" t="str">
        <f>C12</f>
        <v>タッチダウン</v>
      </c>
      <c r="AJ15" s="414"/>
      <c r="AK15" s="414"/>
      <c r="AL15" s="414"/>
      <c r="AM15" s="414"/>
      <c r="AN15" s="414" t="str">
        <f>Z12</f>
        <v>Unknown</v>
      </c>
      <c r="AO15" s="414"/>
      <c r="AP15" s="414"/>
      <c r="AQ15" s="426"/>
    </row>
    <row r="16" spans="1:43" ht="13.5" customHeight="1">
      <c r="A16" s="413"/>
      <c r="B16" s="401"/>
      <c r="C16" s="414"/>
      <c r="D16" s="414"/>
      <c r="E16" s="414"/>
      <c r="F16" s="414"/>
      <c r="G16" s="414"/>
      <c r="H16" s="414"/>
      <c r="I16" s="414"/>
      <c r="J16" s="414"/>
      <c r="K16" s="418"/>
      <c r="L16" s="419"/>
      <c r="M16" s="419"/>
      <c r="N16" s="420"/>
      <c r="O16" s="428">
        <v>15</v>
      </c>
      <c r="P16" s="429"/>
      <c r="Q16" s="33" t="str">
        <f t="shared" si="0"/>
        <v>〇</v>
      </c>
      <c r="R16" s="34" t="s">
        <v>147</v>
      </c>
      <c r="S16" s="35" t="str">
        <f t="shared" si="1"/>
        <v>  </v>
      </c>
      <c r="T16" s="428">
        <v>10</v>
      </c>
      <c r="U16" s="429"/>
      <c r="V16" s="36"/>
      <c r="W16" s="418"/>
      <c r="X16" s="419"/>
      <c r="Y16" s="420"/>
      <c r="Z16" s="414"/>
      <c r="AA16" s="414"/>
      <c r="AB16" s="414"/>
      <c r="AC16" s="414"/>
      <c r="AD16" s="414"/>
      <c r="AE16" s="414"/>
      <c r="AF16" s="414"/>
      <c r="AG16" s="426"/>
      <c r="AH16" s="131"/>
      <c r="AI16" s="427"/>
      <c r="AJ16" s="414"/>
      <c r="AK16" s="414"/>
      <c r="AL16" s="414"/>
      <c r="AM16" s="414"/>
      <c r="AN16" s="414"/>
      <c r="AO16" s="414"/>
      <c r="AP16" s="414"/>
      <c r="AQ16" s="426"/>
    </row>
    <row r="17" spans="1:43" ht="13.5" customHeight="1">
      <c r="A17" s="413"/>
      <c r="B17" s="401"/>
      <c r="C17" s="414"/>
      <c r="D17" s="414"/>
      <c r="E17" s="414"/>
      <c r="F17" s="414"/>
      <c r="G17" s="414"/>
      <c r="H17" s="414"/>
      <c r="I17" s="414"/>
      <c r="J17" s="414"/>
      <c r="K17" s="421"/>
      <c r="L17" s="422"/>
      <c r="M17" s="422"/>
      <c r="N17" s="423"/>
      <c r="O17" s="434">
        <v>13</v>
      </c>
      <c r="P17" s="435"/>
      <c r="Q17" s="37" t="str">
        <f t="shared" si="0"/>
        <v>  </v>
      </c>
      <c r="R17" s="44" t="s">
        <v>148</v>
      </c>
      <c r="S17" s="39" t="str">
        <f t="shared" si="1"/>
        <v>〇</v>
      </c>
      <c r="T17" s="434">
        <v>15</v>
      </c>
      <c r="U17" s="435"/>
      <c r="V17" s="45"/>
      <c r="W17" s="421"/>
      <c r="X17" s="422"/>
      <c r="Y17" s="423"/>
      <c r="Z17" s="414"/>
      <c r="AA17" s="414"/>
      <c r="AB17" s="414"/>
      <c r="AC17" s="414"/>
      <c r="AD17" s="414"/>
      <c r="AE17" s="414"/>
      <c r="AF17" s="414"/>
      <c r="AG17" s="426"/>
      <c r="AH17" s="131"/>
      <c r="AI17" s="427"/>
      <c r="AJ17" s="414"/>
      <c r="AK17" s="414"/>
      <c r="AL17" s="414"/>
      <c r="AM17" s="414"/>
      <c r="AN17" s="414"/>
      <c r="AO17" s="414"/>
      <c r="AP17" s="414"/>
      <c r="AQ17" s="426"/>
    </row>
    <row r="18" spans="1:43" ht="13.5" customHeight="1">
      <c r="A18" s="413">
        <v>3</v>
      </c>
      <c r="B18" s="401"/>
      <c r="C18" s="414" t="str">
        <f>C7</f>
        <v>Unknown</v>
      </c>
      <c r="D18" s="414"/>
      <c r="E18" s="414"/>
      <c r="F18" s="414"/>
      <c r="G18" s="414"/>
      <c r="H18" s="414"/>
      <c r="I18" s="414"/>
      <c r="J18" s="414"/>
      <c r="K18" s="415">
        <f>COUNTIF(Q18:Q20,"〇")</f>
        <v>2</v>
      </c>
      <c r="L18" s="416"/>
      <c r="M18" s="416"/>
      <c r="N18" s="417"/>
      <c r="O18" s="432">
        <v>10</v>
      </c>
      <c r="P18" s="433"/>
      <c r="Q18" s="28" t="str">
        <f t="shared" si="0"/>
        <v>  </v>
      </c>
      <c r="R18" s="41">
        <v>0</v>
      </c>
      <c r="S18" s="30" t="str">
        <f t="shared" si="1"/>
        <v>〇</v>
      </c>
      <c r="T18" s="432">
        <v>15</v>
      </c>
      <c r="U18" s="433"/>
      <c r="V18" s="42"/>
      <c r="W18" s="415">
        <f>COUNTIF(S18:S20,"〇")</f>
        <v>1</v>
      </c>
      <c r="X18" s="416"/>
      <c r="Y18" s="417"/>
      <c r="Z18" s="414" t="str">
        <f>P6</f>
        <v>排球俱楽部　鰻</v>
      </c>
      <c r="AA18" s="414"/>
      <c r="AB18" s="414"/>
      <c r="AC18" s="414"/>
      <c r="AD18" s="414"/>
      <c r="AE18" s="414"/>
      <c r="AF18" s="414"/>
      <c r="AG18" s="426"/>
      <c r="AH18" s="131"/>
      <c r="AI18" s="427" t="str">
        <f>C15</f>
        <v>olu‘olu</v>
      </c>
      <c r="AJ18" s="414"/>
      <c r="AK18" s="414"/>
      <c r="AL18" s="414"/>
      <c r="AM18" s="414"/>
      <c r="AN18" s="414" t="str">
        <f>Z15</f>
        <v>WEED</v>
      </c>
      <c r="AO18" s="414"/>
      <c r="AP18" s="414"/>
      <c r="AQ18" s="426"/>
    </row>
    <row r="19" spans="1:43" ht="13.5" customHeight="1">
      <c r="A19" s="413"/>
      <c r="B19" s="401"/>
      <c r="C19" s="414"/>
      <c r="D19" s="414"/>
      <c r="E19" s="414"/>
      <c r="F19" s="414"/>
      <c r="G19" s="414"/>
      <c r="H19" s="414"/>
      <c r="I19" s="414"/>
      <c r="J19" s="414"/>
      <c r="K19" s="418"/>
      <c r="L19" s="419"/>
      <c r="M19" s="419"/>
      <c r="N19" s="420"/>
      <c r="O19" s="428">
        <v>15</v>
      </c>
      <c r="P19" s="429"/>
      <c r="Q19" s="33" t="str">
        <f t="shared" si="0"/>
        <v>〇</v>
      </c>
      <c r="R19" s="34" t="s">
        <v>147</v>
      </c>
      <c r="S19" s="35" t="str">
        <f t="shared" si="1"/>
        <v>  </v>
      </c>
      <c r="T19" s="428">
        <v>7</v>
      </c>
      <c r="U19" s="429"/>
      <c r="V19" s="36"/>
      <c r="W19" s="418"/>
      <c r="X19" s="419"/>
      <c r="Y19" s="420"/>
      <c r="Z19" s="414"/>
      <c r="AA19" s="414"/>
      <c r="AB19" s="414"/>
      <c r="AC19" s="414"/>
      <c r="AD19" s="414"/>
      <c r="AE19" s="414"/>
      <c r="AF19" s="414"/>
      <c r="AG19" s="426"/>
      <c r="AH19" s="131"/>
      <c r="AI19" s="427"/>
      <c r="AJ19" s="414"/>
      <c r="AK19" s="414"/>
      <c r="AL19" s="414"/>
      <c r="AM19" s="414"/>
      <c r="AN19" s="414"/>
      <c r="AO19" s="414"/>
      <c r="AP19" s="414"/>
      <c r="AQ19" s="426"/>
    </row>
    <row r="20" spans="1:43" ht="13.5" customHeight="1">
      <c r="A20" s="413"/>
      <c r="B20" s="401"/>
      <c r="C20" s="414"/>
      <c r="D20" s="414"/>
      <c r="E20" s="414"/>
      <c r="F20" s="414"/>
      <c r="G20" s="414"/>
      <c r="H20" s="414"/>
      <c r="I20" s="414"/>
      <c r="J20" s="414"/>
      <c r="K20" s="421"/>
      <c r="L20" s="422"/>
      <c r="M20" s="422"/>
      <c r="N20" s="423"/>
      <c r="O20" s="434">
        <v>15</v>
      </c>
      <c r="P20" s="436"/>
      <c r="Q20" s="37" t="str">
        <f t="shared" si="0"/>
        <v>〇</v>
      </c>
      <c r="R20" s="44" t="s">
        <v>148</v>
      </c>
      <c r="S20" s="39" t="str">
        <f t="shared" si="1"/>
        <v>  </v>
      </c>
      <c r="T20" s="434">
        <v>12</v>
      </c>
      <c r="U20" s="436"/>
      <c r="V20" s="45"/>
      <c r="W20" s="421"/>
      <c r="X20" s="422"/>
      <c r="Y20" s="423"/>
      <c r="Z20" s="414"/>
      <c r="AA20" s="414"/>
      <c r="AB20" s="414"/>
      <c r="AC20" s="414"/>
      <c r="AD20" s="414"/>
      <c r="AE20" s="414"/>
      <c r="AF20" s="414"/>
      <c r="AG20" s="426"/>
      <c r="AH20" s="131"/>
      <c r="AI20" s="427"/>
      <c r="AJ20" s="414"/>
      <c r="AK20" s="414"/>
      <c r="AL20" s="414"/>
      <c r="AM20" s="414"/>
      <c r="AN20" s="414"/>
      <c r="AO20" s="414"/>
      <c r="AP20" s="414"/>
      <c r="AQ20" s="426"/>
    </row>
    <row r="21" spans="1:43" ht="13.5" customHeight="1">
      <c r="A21" s="413">
        <v>4</v>
      </c>
      <c r="B21" s="401"/>
      <c r="C21" s="414" t="str">
        <f>P5</f>
        <v>WEED</v>
      </c>
      <c r="D21" s="414"/>
      <c r="E21" s="414"/>
      <c r="F21" s="414"/>
      <c r="G21" s="414"/>
      <c r="H21" s="414"/>
      <c r="I21" s="414"/>
      <c r="J21" s="414"/>
      <c r="K21" s="415">
        <f>COUNTIF(Q21:Q23,"〇")</f>
        <v>0</v>
      </c>
      <c r="L21" s="416"/>
      <c r="M21" s="416"/>
      <c r="N21" s="417"/>
      <c r="O21" s="424">
        <v>13</v>
      </c>
      <c r="P21" s="425"/>
      <c r="Q21" s="28" t="str">
        <f t="shared" si="0"/>
        <v>  </v>
      </c>
      <c r="R21" s="41" t="s">
        <v>149</v>
      </c>
      <c r="S21" s="30" t="str">
        <f t="shared" si="1"/>
        <v>〇</v>
      </c>
      <c r="T21" s="424">
        <v>15</v>
      </c>
      <c r="U21" s="425"/>
      <c r="V21" s="42"/>
      <c r="W21" s="415">
        <f>COUNTIF(S21:S23,"〇")</f>
        <v>2</v>
      </c>
      <c r="X21" s="416"/>
      <c r="Y21" s="417"/>
      <c r="Z21" s="414" t="str">
        <f>P7</f>
        <v>Kish☆etc.</v>
      </c>
      <c r="AA21" s="414"/>
      <c r="AB21" s="414"/>
      <c r="AC21" s="414"/>
      <c r="AD21" s="414"/>
      <c r="AE21" s="414"/>
      <c r="AF21" s="414"/>
      <c r="AG21" s="426"/>
      <c r="AH21" s="131"/>
      <c r="AI21" s="427" t="str">
        <f>C18</f>
        <v>Unknown</v>
      </c>
      <c r="AJ21" s="414"/>
      <c r="AK21" s="414"/>
      <c r="AL21" s="414"/>
      <c r="AM21" s="414"/>
      <c r="AN21" s="414" t="str">
        <f>Z18</f>
        <v>排球俱楽部　鰻</v>
      </c>
      <c r="AO21" s="414"/>
      <c r="AP21" s="414"/>
      <c r="AQ21" s="426"/>
    </row>
    <row r="22" spans="1:43" ht="13.5" customHeight="1">
      <c r="A22" s="413"/>
      <c r="B22" s="401"/>
      <c r="C22" s="414"/>
      <c r="D22" s="414"/>
      <c r="E22" s="414"/>
      <c r="F22" s="414"/>
      <c r="G22" s="414"/>
      <c r="H22" s="414"/>
      <c r="I22" s="414"/>
      <c r="J22" s="414"/>
      <c r="K22" s="418"/>
      <c r="L22" s="419"/>
      <c r="M22" s="419"/>
      <c r="N22" s="420"/>
      <c r="O22" s="428">
        <v>11</v>
      </c>
      <c r="P22" s="429"/>
      <c r="Q22" s="33" t="str">
        <f t="shared" si="0"/>
        <v>  </v>
      </c>
      <c r="R22" s="34" t="s">
        <v>147</v>
      </c>
      <c r="S22" s="35" t="str">
        <f t="shared" si="1"/>
        <v>〇</v>
      </c>
      <c r="T22" s="428">
        <v>15</v>
      </c>
      <c r="U22" s="429"/>
      <c r="V22" s="36"/>
      <c r="W22" s="418"/>
      <c r="X22" s="419"/>
      <c r="Y22" s="420"/>
      <c r="Z22" s="414"/>
      <c r="AA22" s="414"/>
      <c r="AB22" s="414"/>
      <c r="AC22" s="414"/>
      <c r="AD22" s="414"/>
      <c r="AE22" s="414"/>
      <c r="AF22" s="414"/>
      <c r="AG22" s="426"/>
      <c r="AH22" s="131"/>
      <c r="AI22" s="427"/>
      <c r="AJ22" s="414"/>
      <c r="AK22" s="414"/>
      <c r="AL22" s="414"/>
      <c r="AM22" s="414"/>
      <c r="AN22" s="414"/>
      <c r="AO22" s="414"/>
      <c r="AP22" s="414"/>
      <c r="AQ22" s="426"/>
    </row>
    <row r="23" spans="1:43" ht="13.5" customHeight="1">
      <c r="A23" s="413"/>
      <c r="B23" s="401"/>
      <c r="C23" s="414"/>
      <c r="D23" s="414"/>
      <c r="E23" s="414"/>
      <c r="F23" s="414"/>
      <c r="G23" s="414"/>
      <c r="H23" s="414"/>
      <c r="I23" s="414"/>
      <c r="J23" s="414"/>
      <c r="K23" s="421"/>
      <c r="L23" s="422"/>
      <c r="M23" s="422"/>
      <c r="N23" s="423"/>
      <c r="O23" s="430"/>
      <c r="P23" s="431"/>
      <c r="Q23" s="37" t="str">
        <f t="shared" si="0"/>
        <v>  </v>
      </c>
      <c r="R23" s="44" t="s">
        <v>148</v>
      </c>
      <c r="S23" s="39" t="str">
        <f t="shared" si="1"/>
        <v>  </v>
      </c>
      <c r="T23" s="430"/>
      <c r="U23" s="431"/>
      <c r="V23" s="45"/>
      <c r="W23" s="421"/>
      <c r="X23" s="422"/>
      <c r="Y23" s="423"/>
      <c r="Z23" s="414"/>
      <c r="AA23" s="414"/>
      <c r="AB23" s="414"/>
      <c r="AC23" s="414"/>
      <c r="AD23" s="414"/>
      <c r="AE23" s="414"/>
      <c r="AF23" s="414"/>
      <c r="AG23" s="426"/>
      <c r="AH23" s="131"/>
      <c r="AI23" s="427"/>
      <c r="AJ23" s="414"/>
      <c r="AK23" s="414"/>
      <c r="AL23" s="414"/>
      <c r="AM23" s="414"/>
      <c r="AN23" s="414"/>
      <c r="AO23" s="414"/>
      <c r="AP23" s="414"/>
      <c r="AQ23" s="426"/>
    </row>
    <row r="24" spans="1:43" ht="13.5" customHeight="1">
      <c r="A24" s="413">
        <v>5</v>
      </c>
      <c r="B24" s="401"/>
      <c r="C24" s="414" t="str">
        <f>C5</f>
        <v>タッチダウン</v>
      </c>
      <c r="D24" s="414"/>
      <c r="E24" s="414"/>
      <c r="F24" s="414"/>
      <c r="G24" s="414"/>
      <c r="H24" s="414"/>
      <c r="I24" s="414"/>
      <c r="J24" s="414"/>
      <c r="K24" s="415">
        <f>COUNTIF(Q24:Q26,"〇")</f>
        <v>0</v>
      </c>
      <c r="L24" s="416"/>
      <c r="M24" s="416"/>
      <c r="N24" s="417"/>
      <c r="O24" s="432">
        <v>9</v>
      </c>
      <c r="P24" s="433"/>
      <c r="Q24" s="28" t="str">
        <f t="shared" si="0"/>
        <v>  </v>
      </c>
      <c r="R24" s="41" t="s">
        <v>149</v>
      </c>
      <c r="S24" s="30" t="str">
        <f t="shared" si="1"/>
        <v>〇</v>
      </c>
      <c r="T24" s="432">
        <v>15</v>
      </c>
      <c r="U24" s="433"/>
      <c r="V24" s="42"/>
      <c r="W24" s="415">
        <f>COUNTIF(S24:S26,"〇")</f>
        <v>2</v>
      </c>
      <c r="X24" s="416"/>
      <c r="Y24" s="417"/>
      <c r="Z24" s="414" t="str">
        <f>P6</f>
        <v>排球俱楽部　鰻</v>
      </c>
      <c r="AA24" s="414"/>
      <c r="AB24" s="414"/>
      <c r="AC24" s="414"/>
      <c r="AD24" s="414"/>
      <c r="AE24" s="414"/>
      <c r="AF24" s="414"/>
      <c r="AG24" s="426"/>
      <c r="AH24" s="131"/>
      <c r="AI24" s="427" t="str">
        <f>C21</f>
        <v>WEED</v>
      </c>
      <c r="AJ24" s="414"/>
      <c r="AK24" s="414"/>
      <c r="AL24" s="414"/>
      <c r="AM24" s="414"/>
      <c r="AN24" s="414" t="str">
        <f>Z21</f>
        <v>Kish☆etc.</v>
      </c>
      <c r="AO24" s="414"/>
      <c r="AP24" s="414"/>
      <c r="AQ24" s="426"/>
    </row>
    <row r="25" spans="1:43" ht="13.5" customHeight="1">
      <c r="A25" s="413"/>
      <c r="B25" s="401"/>
      <c r="C25" s="414"/>
      <c r="D25" s="414"/>
      <c r="E25" s="414"/>
      <c r="F25" s="414"/>
      <c r="G25" s="414"/>
      <c r="H25" s="414"/>
      <c r="I25" s="414"/>
      <c r="J25" s="414"/>
      <c r="K25" s="418"/>
      <c r="L25" s="419"/>
      <c r="M25" s="419"/>
      <c r="N25" s="420"/>
      <c r="O25" s="428">
        <v>16</v>
      </c>
      <c r="P25" s="429"/>
      <c r="Q25" s="33" t="str">
        <f t="shared" si="0"/>
        <v>  </v>
      </c>
      <c r="R25" s="34" t="s">
        <v>147</v>
      </c>
      <c r="S25" s="35" t="str">
        <f t="shared" si="1"/>
        <v>〇</v>
      </c>
      <c r="T25" s="428">
        <v>17</v>
      </c>
      <c r="U25" s="429"/>
      <c r="V25" s="36"/>
      <c r="W25" s="418"/>
      <c r="X25" s="419"/>
      <c r="Y25" s="420"/>
      <c r="Z25" s="414"/>
      <c r="AA25" s="414"/>
      <c r="AB25" s="414"/>
      <c r="AC25" s="414"/>
      <c r="AD25" s="414"/>
      <c r="AE25" s="414"/>
      <c r="AF25" s="414"/>
      <c r="AG25" s="426"/>
      <c r="AH25" s="131"/>
      <c r="AI25" s="427"/>
      <c r="AJ25" s="414"/>
      <c r="AK25" s="414"/>
      <c r="AL25" s="414"/>
      <c r="AM25" s="414"/>
      <c r="AN25" s="414"/>
      <c r="AO25" s="414"/>
      <c r="AP25" s="414"/>
      <c r="AQ25" s="426"/>
    </row>
    <row r="26" spans="1:43" ht="13.5" customHeight="1">
      <c r="A26" s="413"/>
      <c r="B26" s="401"/>
      <c r="C26" s="414"/>
      <c r="D26" s="414"/>
      <c r="E26" s="414"/>
      <c r="F26" s="414"/>
      <c r="G26" s="414"/>
      <c r="H26" s="414"/>
      <c r="I26" s="414"/>
      <c r="J26" s="414"/>
      <c r="K26" s="421"/>
      <c r="L26" s="422"/>
      <c r="M26" s="422"/>
      <c r="N26" s="423"/>
      <c r="O26" s="434"/>
      <c r="P26" s="435"/>
      <c r="Q26" s="37" t="str">
        <f t="shared" si="0"/>
        <v>  </v>
      </c>
      <c r="R26" s="44" t="s">
        <v>148</v>
      </c>
      <c r="S26" s="39" t="str">
        <f t="shared" si="1"/>
        <v>  </v>
      </c>
      <c r="T26" s="434"/>
      <c r="U26" s="435"/>
      <c r="V26" s="45"/>
      <c r="W26" s="421"/>
      <c r="X26" s="422"/>
      <c r="Y26" s="423"/>
      <c r="Z26" s="414"/>
      <c r="AA26" s="414"/>
      <c r="AB26" s="414"/>
      <c r="AC26" s="414"/>
      <c r="AD26" s="414"/>
      <c r="AE26" s="414"/>
      <c r="AF26" s="414"/>
      <c r="AG26" s="426"/>
      <c r="AH26" s="131"/>
      <c r="AI26" s="427"/>
      <c r="AJ26" s="414"/>
      <c r="AK26" s="414"/>
      <c r="AL26" s="414"/>
      <c r="AM26" s="414"/>
      <c r="AN26" s="414"/>
      <c r="AO26" s="414"/>
      <c r="AP26" s="414"/>
      <c r="AQ26" s="426"/>
    </row>
    <row r="27" spans="1:43" ht="13.5" customHeight="1">
      <c r="A27" s="413">
        <v>6</v>
      </c>
      <c r="B27" s="401"/>
      <c r="C27" s="414" t="str">
        <f>C6</f>
        <v>olu‘olu</v>
      </c>
      <c r="D27" s="414"/>
      <c r="E27" s="414"/>
      <c r="F27" s="414"/>
      <c r="G27" s="414"/>
      <c r="H27" s="414"/>
      <c r="I27" s="414"/>
      <c r="J27" s="414"/>
      <c r="K27" s="415">
        <f>COUNTIF(Q27:Q29,"〇")</f>
        <v>0</v>
      </c>
      <c r="L27" s="416"/>
      <c r="M27" s="416"/>
      <c r="N27" s="417"/>
      <c r="O27" s="432">
        <v>12</v>
      </c>
      <c r="P27" s="433"/>
      <c r="Q27" s="28" t="str">
        <f t="shared" si="0"/>
        <v>  </v>
      </c>
      <c r="R27" s="41" t="s">
        <v>149</v>
      </c>
      <c r="S27" s="30" t="str">
        <f t="shared" si="1"/>
        <v>〇</v>
      </c>
      <c r="T27" s="432">
        <v>15</v>
      </c>
      <c r="U27" s="433"/>
      <c r="V27" s="42"/>
      <c r="W27" s="415">
        <f>COUNTIF(S27:S29,"〇")</f>
        <v>2</v>
      </c>
      <c r="X27" s="416"/>
      <c r="Y27" s="417"/>
      <c r="Z27" s="414" t="str">
        <f>P7</f>
        <v>Kish☆etc.</v>
      </c>
      <c r="AA27" s="414"/>
      <c r="AB27" s="414"/>
      <c r="AC27" s="414"/>
      <c r="AD27" s="414"/>
      <c r="AE27" s="414"/>
      <c r="AF27" s="414"/>
      <c r="AG27" s="426"/>
      <c r="AH27" s="131"/>
      <c r="AI27" s="427" t="str">
        <f>C24</f>
        <v>タッチダウン</v>
      </c>
      <c r="AJ27" s="414"/>
      <c r="AK27" s="414"/>
      <c r="AL27" s="414"/>
      <c r="AM27" s="414"/>
      <c r="AN27" s="414" t="str">
        <f>Z24</f>
        <v>排球俱楽部　鰻</v>
      </c>
      <c r="AO27" s="414"/>
      <c r="AP27" s="414"/>
      <c r="AQ27" s="426"/>
    </row>
    <row r="28" spans="1:43" ht="13.5" customHeight="1">
      <c r="A28" s="413"/>
      <c r="B28" s="401"/>
      <c r="C28" s="414"/>
      <c r="D28" s="414"/>
      <c r="E28" s="414"/>
      <c r="F28" s="414"/>
      <c r="G28" s="414"/>
      <c r="H28" s="414"/>
      <c r="I28" s="414"/>
      <c r="J28" s="414"/>
      <c r="K28" s="418"/>
      <c r="L28" s="419"/>
      <c r="M28" s="419"/>
      <c r="N28" s="420"/>
      <c r="O28" s="428">
        <v>10</v>
      </c>
      <c r="P28" s="429"/>
      <c r="Q28" s="33" t="str">
        <f t="shared" si="0"/>
        <v>  </v>
      </c>
      <c r="R28" s="34" t="s">
        <v>147</v>
      </c>
      <c r="S28" s="35" t="str">
        <f t="shared" si="1"/>
        <v>〇</v>
      </c>
      <c r="T28" s="428">
        <v>15</v>
      </c>
      <c r="U28" s="429"/>
      <c r="V28" s="36"/>
      <c r="W28" s="418"/>
      <c r="X28" s="419"/>
      <c r="Y28" s="420"/>
      <c r="Z28" s="414"/>
      <c r="AA28" s="414"/>
      <c r="AB28" s="414"/>
      <c r="AC28" s="414"/>
      <c r="AD28" s="414"/>
      <c r="AE28" s="414"/>
      <c r="AF28" s="414"/>
      <c r="AG28" s="426"/>
      <c r="AH28" s="131"/>
      <c r="AI28" s="427"/>
      <c r="AJ28" s="414"/>
      <c r="AK28" s="414"/>
      <c r="AL28" s="414"/>
      <c r="AM28" s="414"/>
      <c r="AN28" s="414"/>
      <c r="AO28" s="414"/>
      <c r="AP28" s="414"/>
      <c r="AQ28" s="426"/>
    </row>
    <row r="29" spans="1:43" ht="13.5" customHeight="1">
      <c r="A29" s="413"/>
      <c r="B29" s="401"/>
      <c r="C29" s="414"/>
      <c r="D29" s="414"/>
      <c r="E29" s="414"/>
      <c r="F29" s="414"/>
      <c r="G29" s="414"/>
      <c r="H29" s="414"/>
      <c r="I29" s="414"/>
      <c r="J29" s="414"/>
      <c r="K29" s="421"/>
      <c r="L29" s="422"/>
      <c r="M29" s="422"/>
      <c r="N29" s="423"/>
      <c r="O29" s="434"/>
      <c r="P29" s="436"/>
      <c r="Q29" s="37" t="str">
        <f t="shared" si="0"/>
        <v>  </v>
      </c>
      <c r="R29" s="44" t="s">
        <v>148</v>
      </c>
      <c r="S29" s="39" t="str">
        <f t="shared" si="1"/>
        <v>  </v>
      </c>
      <c r="T29" s="434"/>
      <c r="U29" s="436"/>
      <c r="V29" s="45"/>
      <c r="W29" s="421"/>
      <c r="X29" s="422"/>
      <c r="Y29" s="423"/>
      <c r="Z29" s="414"/>
      <c r="AA29" s="414"/>
      <c r="AB29" s="414"/>
      <c r="AC29" s="414"/>
      <c r="AD29" s="414"/>
      <c r="AE29" s="414"/>
      <c r="AF29" s="414"/>
      <c r="AG29" s="426"/>
      <c r="AH29" s="131"/>
      <c r="AI29" s="427"/>
      <c r="AJ29" s="414"/>
      <c r="AK29" s="414"/>
      <c r="AL29" s="414"/>
      <c r="AM29" s="414"/>
      <c r="AN29" s="414"/>
      <c r="AO29" s="414"/>
      <c r="AP29" s="414"/>
      <c r="AQ29" s="426"/>
    </row>
    <row r="30" spans="1:64" s="288" customFormat="1" ht="21" customHeight="1" hidden="1">
      <c r="A30" s="286" t="s">
        <v>201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16"/>
      <c r="AS30" s="16"/>
      <c r="BD30" s="16"/>
      <c r="BE30" s="323"/>
      <c r="BJ30" s="48"/>
      <c r="BK30" s="48"/>
      <c r="BL30" s="48"/>
    </row>
    <row r="31" spans="1:43" ht="13.5" customHeight="1">
      <c r="A31" s="413">
        <v>7</v>
      </c>
      <c r="B31" s="401"/>
      <c r="C31" s="414" t="str">
        <f>C5</f>
        <v>タッチダウン</v>
      </c>
      <c r="D31" s="414"/>
      <c r="E31" s="414"/>
      <c r="F31" s="414"/>
      <c r="G31" s="414"/>
      <c r="H31" s="414"/>
      <c r="I31" s="414"/>
      <c r="J31" s="414"/>
      <c r="K31" s="415">
        <f>COUNTIF(Q31:Q33,"〇")</f>
        <v>2</v>
      </c>
      <c r="L31" s="416"/>
      <c r="M31" s="416"/>
      <c r="N31" s="417"/>
      <c r="O31" s="437">
        <v>15</v>
      </c>
      <c r="P31" s="438"/>
      <c r="Q31" s="28" t="str">
        <f t="shared" si="0"/>
        <v>〇</v>
      </c>
      <c r="R31" s="29" t="s">
        <v>149</v>
      </c>
      <c r="S31" s="30" t="str">
        <f t="shared" si="1"/>
        <v>  </v>
      </c>
      <c r="T31" s="437">
        <v>12</v>
      </c>
      <c r="U31" s="438"/>
      <c r="V31" s="71"/>
      <c r="W31" s="415">
        <f>COUNTIF(S31:S33,"〇")</f>
        <v>0</v>
      </c>
      <c r="X31" s="416"/>
      <c r="Y31" s="417"/>
      <c r="Z31" s="414" t="str">
        <f>P5</f>
        <v>WEED</v>
      </c>
      <c r="AA31" s="414"/>
      <c r="AB31" s="414"/>
      <c r="AC31" s="414"/>
      <c r="AD31" s="414"/>
      <c r="AE31" s="414"/>
      <c r="AF31" s="414"/>
      <c r="AG31" s="426"/>
      <c r="AH31" s="131"/>
      <c r="AI31" s="427" t="str">
        <f>C27</f>
        <v>olu‘olu</v>
      </c>
      <c r="AJ31" s="414"/>
      <c r="AK31" s="414"/>
      <c r="AL31" s="414"/>
      <c r="AM31" s="414"/>
      <c r="AN31" s="414" t="str">
        <f>Z27</f>
        <v>Kish☆etc.</v>
      </c>
      <c r="AO31" s="414"/>
      <c r="AP31" s="414"/>
      <c r="AQ31" s="426"/>
    </row>
    <row r="32" spans="1:43" ht="13.5" customHeight="1">
      <c r="A32" s="413"/>
      <c r="B32" s="401"/>
      <c r="C32" s="414"/>
      <c r="D32" s="414"/>
      <c r="E32" s="414"/>
      <c r="F32" s="414"/>
      <c r="G32" s="414"/>
      <c r="H32" s="414"/>
      <c r="I32" s="414"/>
      <c r="J32" s="414"/>
      <c r="K32" s="418"/>
      <c r="L32" s="419"/>
      <c r="M32" s="419"/>
      <c r="N32" s="420"/>
      <c r="O32" s="437">
        <v>15</v>
      </c>
      <c r="P32" s="438"/>
      <c r="Q32" s="33" t="str">
        <f t="shared" si="0"/>
        <v>〇</v>
      </c>
      <c r="R32" s="34" t="s">
        <v>147</v>
      </c>
      <c r="S32" s="35" t="str">
        <f t="shared" si="1"/>
        <v>  </v>
      </c>
      <c r="T32" s="437">
        <v>10</v>
      </c>
      <c r="U32" s="438"/>
      <c r="V32" s="71"/>
      <c r="W32" s="418"/>
      <c r="X32" s="419"/>
      <c r="Y32" s="420"/>
      <c r="Z32" s="414"/>
      <c r="AA32" s="414"/>
      <c r="AB32" s="414"/>
      <c r="AC32" s="414"/>
      <c r="AD32" s="414"/>
      <c r="AE32" s="414"/>
      <c r="AF32" s="414"/>
      <c r="AG32" s="426"/>
      <c r="AH32" s="131"/>
      <c r="AI32" s="427"/>
      <c r="AJ32" s="414"/>
      <c r="AK32" s="414"/>
      <c r="AL32" s="414"/>
      <c r="AM32" s="414"/>
      <c r="AN32" s="414"/>
      <c r="AO32" s="414"/>
      <c r="AP32" s="414"/>
      <c r="AQ32" s="426"/>
    </row>
    <row r="33" spans="1:43" ht="13.5" customHeight="1">
      <c r="A33" s="413"/>
      <c r="B33" s="401"/>
      <c r="C33" s="414"/>
      <c r="D33" s="414"/>
      <c r="E33" s="414"/>
      <c r="F33" s="414"/>
      <c r="G33" s="414"/>
      <c r="H33" s="414"/>
      <c r="I33" s="414"/>
      <c r="J33" s="414"/>
      <c r="K33" s="421"/>
      <c r="L33" s="422"/>
      <c r="M33" s="422"/>
      <c r="N33" s="423"/>
      <c r="O33" s="437"/>
      <c r="P33" s="438"/>
      <c r="Q33" s="37" t="str">
        <f t="shared" si="0"/>
        <v>  </v>
      </c>
      <c r="R33" s="38" t="s">
        <v>148</v>
      </c>
      <c r="S33" s="39" t="str">
        <f t="shared" si="1"/>
        <v>  </v>
      </c>
      <c r="T33" s="437"/>
      <c r="U33" s="438"/>
      <c r="V33" s="71"/>
      <c r="W33" s="421"/>
      <c r="X33" s="422"/>
      <c r="Y33" s="423"/>
      <c r="Z33" s="414"/>
      <c r="AA33" s="414"/>
      <c r="AB33" s="414"/>
      <c r="AC33" s="414"/>
      <c r="AD33" s="414"/>
      <c r="AE33" s="414"/>
      <c r="AF33" s="414"/>
      <c r="AG33" s="426"/>
      <c r="AH33" s="131"/>
      <c r="AI33" s="427"/>
      <c r="AJ33" s="414"/>
      <c r="AK33" s="414"/>
      <c r="AL33" s="414"/>
      <c r="AM33" s="414"/>
      <c r="AN33" s="414"/>
      <c r="AO33" s="414"/>
      <c r="AP33" s="414"/>
      <c r="AQ33" s="426"/>
    </row>
    <row r="34" spans="1:43" ht="13.5" customHeight="1">
      <c r="A34" s="413">
        <v>8</v>
      </c>
      <c r="B34" s="401"/>
      <c r="C34" s="414" t="str">
        <f>C7</f>
        <v>Unknown</v>
      </c>
      <c r="D34" s="414"/>
      <c r="E34" s="414"/>
      <c r="F34" s="414"/>
      <c r="G34" s="414"/>
      <c r="H34" s="414"/>
      <c r="I34" s="414"/>
      <c r="J34" s="414"/>
      <c r="K34" s="415">
        <f>COUNTIF(Q34:Q36,"〇")</f>
        <v>0</v>
      </c>
      <c r="L34" s="416"/>
      <c r="M34" s="416"/>
      <c r="N34" s="417"/>
      <c r="O34" s="437">
        <v>11</v>
      </c>
      <c r="P34" s="438"/>
      <c r="Q34" s="28" t="str">
        <f t="shared" si="0"/>
        <v>  </v>
      </c>
      <c r="R34" s="29" t="s">
        <v>149</v>
      </c>
      <c r="S34" s="30" t="str">
        <f t="shared" si="1"/>
        <v>〇</v>
      </c>
      <c r="T34" s="437">
        <v>15</v>
      </c>
      <c r="U34" s="438"/>
      <c r="V34" s="71"/>
      <c r="W34" s="415">
        <f>COUNTIF(S34:S36,"〇")</f>
        <v>2</v>
      </c>
      <c r="X34" s="416"/>
      <c r="Y34" s="417"/>
      <c r="Z34" s="414" t="str">
        <f>P7</f>
        <v>Kish☆etc.</v>
      </c>
      <c r="AA34" s="414"/>
      <c r="AB34" s="414"/>
      <c r="AC34" s="414"/>
      <c r="AD34" s="414"/>
      <c r="AE34" s="414"/>
      <c r="AF34" s="414"/>
      <c r="AG34" s="426"/>
      <c r="AH34" s="131"/>
      <c r="AI34" s="427" t="str">
        <f>C31</f>
        <v>タッチダウン</v>
      </c>
      <c r="AJ34" s="414"/>
      <c r="AK34" s="414"/>
      <c r="AL34" s="414"/>
      <c r="AM34" s="414"/>
      <c r="AN34" s="414" t="str">
        <f>Z31</f>
        <v>WEED</v>
      </c>
      <c r="AO34" s="414"/>
      <c r="AP34" s="414"/>
      <c r="AQ34" s="426"/>
    </row>
    <row r="35" spans="1:43" ht="13.5" customHeight="1">
      <c r="A35" s="413"/>
      <c r="B35" s="401"/>
      <c r="C35" s="414"/>
      <c r="D35" s="414"/>
      <c r="E35" s="414"/>
      <c r="F35" s="414"/>
      <c r="G35" s="414"/>
      <c r="H35" s="414"/>
      <c r="I35" s="414"/>
      <c r="J35" s="414"/>
      <c r="K35" s="418"/>
      <c r="L35" s="419"/>
      <c r="M35" s="419"/>
      <c r="N35" s="420"/>
      <c r="O35" s="437">
        <v>13</v>
      </c>
      <c r="P35" s="438"/>
      <c r="Q35" s="33" t="str">
        <f t="shared" si="0"/>
        <v>  </v>
      </c>
      <c r="R35" s="34" t="s">
        <v>147</v>
      </c>
      <c r="S35" s="35" t="str">
        <f t="shared" si="1"/>
        <v>〇</v>
      </c>
      <c r="T35" s="437">
        <v>15</v>
      </c>
      <c r="U35" s="438"/>
      <c r="V35" s="71"/>
      <c r="W35" s="418"/>
      <c r="X35" s="419"/>
      <c r="Y35" s="420"/>
      <c r="Z35" s="414"/>
      <c r="AA35" s="414"/>
      <c r="AB35" s="414"/>
      <c r="AC35" s="414"/>
      <c r="AD35" s="414"/>
      <c r="AE35" s="414"/>
      <c r="AF35" s="414"/>
      <c r="AG35" s="426"/>
      <c r="AH35" s="131"/>
      <c r="AI35" s="427"/>
      <c r="AJ35" s="414"/>
      <c r="AK35" s="414"/>
      <c r="AL35" s="414"/>
      <c r="AM35" s="414"/>
      <c r="AN35" s="414"/>
      <c r="AO35" s="414"/>
      <c r="AP35" s="414"/>
      <c r="AQ35" s="426"/>
    </row>
    <row r="36" spans="1:99" s="25" customFormat="1" ht="13.5" customHeight="1">
      <c r="A36" s="413"/>
      <c r="B36" s="401"/>
      <c r="C36" s="414"/>
      <c r="D36" s="414"/>
      <c r="E36" s="414"/>
      <c r="F36" s="414"/>
      <c r="G36" s="414"/>
      <c r="H36" s="414"/>
      <c r="I36" s="414"/>
      <c r="J36" s="414"/>
      <c r="K36" s="421"/>
      <c r="L36" s="422"/>
      <c r="M36" s="422"/>
      <c r="N36" s="423"/>
      <c r="O36" s="437"/>
      <c r="P36" s="438"/>
      <c r="Q36" s="37" t="str">
        <f t="shared" si="0"/>
        <v>  </v>
      </c>
      <c r="R36" s="38" t="s">
        <v>148</v>
      </c>
      <c r="S36" s="39" t="str">
        <f t="shared" si="1"/>
        <v>  </v>
      </c>
      <c r="T36" s="437"/>
      <c r="U36" s="438"/>
      <c r="V36" s="71"/>
      <c r="W36" s="421"/>
      <c r="X36" s="422"/>
      <c r="Y36" s="423"/>
      <c r="Z36" s="414"/>
      <c r="AA36" s="414"/>
      <c r="AB36" s="414"/>
      <c r="AC36" s="414"/>
      <c r="AD36" s="414"/>
      <c r="AE36" s="414"/>
      <c r="AF36" s="414"/>
      <c r="AG36" s="426"/>
      <c r="AH36" s="131"/>
      <c r="AI36" s="427"/>
      <c r="AJ36" s="414"/>
      <c r="AK36" s="414"/>
      <c r="AL36" s="414"/>
      <c r="AM36" s="414"/>
      <c r="AN36" s="414"/>
      <c r="AO36" s="414"/>
      <c r="AP36" s="414"/>
      <c r="AQ36" s="426"/>
      <c r="BE36" s="324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</row>
    <row r="37" spans="1:99" s="25" customFormat="1" ht="13.5" customHeight="1">
      <c r="A37" s="413">
        <v>9</v>
      </c>
      <c r="B37" s="401"/>
      <c r="C37" s="414" t="str">
        <f>C6</f>
        <v>olu‘olu</v>
      </c>
      <c r="D37" s="414"/>
      <c r="E37" s="414"/>
      <c r="F37" s="414"/>
      <c r="G37" s="414"/>
      <c r="H37" s="414"/>
      <c r="I37" s="414"/>
      <c r="J37" s="414"/>
      <c r="K37" s="415">
        <f>COUNTIF(Q37:Q39,"〇")</f>
        <v>2</v>
      </c>
      <c r="L37" s="416"/>
      <c r="M37" s="416"/>
      <c r="N37" s="417"/>
      <c r="O37" s="437">
        <v>16</v>
      </c>
      <c r="P37" s="438"/>
      <c r="Q37" s="28" t="str">
        <f t="shared" si="0"/>
        <v>〇</v>
      </c>
      <c r="R37" s="29" t="s">
        <v>149</v>
      </c>
      <c r="S37" s="30" t="str">
        <f t="shared" si="1"/>
        <v>  </v>
      </c>
      <c r="T37" s="437">
        <v>14</v>
      </c>
      <c r="U37" s="438"/>
      <c r="V37" s="71"/>
      <c r="W37" s="415">
        <f>COUNTIF(S37:S39,"〇")</f>
        <v>0</v>
      </c>
      <c r="X37" s="416"/>
      <c r="Y37" s="417"/>
      <c r="Z37" s="414" t="str">
        <f>P6</f>
        <v>排球俱楽部　鰻</v>
      </c>
      <c r="AA37" s="414"/>
      <c r="AB37" s="414"/>
      <c r="AC37" s="414"/>
      <c r="AD37" s="414"/>
      <c r="AE37" s="414"/>
      <c r="AF37" s="414"/>
      <c r="AG37" s="426"/>
      <c r="AH37" s="131"/>
      <c r="AI37" s="427" t="str">
        <f>C34</f>
        <v>Unknown</v>
      </c>
      <c r="AJ37" s="414"/>
      <c r="AK37" s="414"/>
      <c r="AL37" s="414"/>
      <c r="AM37" s="414"/>
      <c r="AN37" s="414" t="str">
        <f>Z34</f>
        <v>Kish☆etc.</v>
      </c>
      <c r="AO37" s="414"/>
      <c r="AP37" s="414"/>
      <c r="AQ37" s="426"/>
      <c r="BE37" s="324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</row>
    <row r="38" spans="1:99" s="25" customFormat="1" ht="13.5" customHeight="1">
      <c r="A38" s="413"/>
      <c r="B38" s="401"/>
      <c r="C38" s="414"/>
      <c r="D38" s="414"/>
      <c r="E38" s="414"/>
      <c r="F38" s="414"/>
      <c r="G38" s="414"/>
      <c r="H38" s="414"/>
      <c r="I38" s="414"/>
      <c r="J38" s="414"/>
      <c r="K38" s="418"/>
      <c r="L38" s="419"/>
      <c r="M38" s="419"/>
      <c r="N38" s="420"/>
      <c r="O38" s="437">
        <v>15</v>
      </c>
      <c r="P38" s="438"/>
      <c r="Q38" s="33" t="str">
        <f t="shared" si="0"/>
        <v>〇</v>
      </c>
      <c r="R38" s="34" t="s">
        <v>147</v>
      </c>
      <c r="S38" s="35" t="str">
        <f t="shared" si="1"/>
        <v>  </v>
      </c>
      <c r="T38" s="437">
        <v>7</v>
      </c>
      <c r="U38" s="438"/>
      <c r="V38" s="71"/>
      <c r="W38" s="418"/>
      <c r="X38" s="419"/>
      <c r="Y38" s="420"/>
      <c r="Z38" s="414"/>
      <c r="AA38" s="414"/>
      <c r="AB38" s="414"/>
      <c r="AC38" s="414"/>
      <c r="AD38" s="414"/>
      <c r="AE38" s="414"/>
      <c r="AF38" s="414"/>
      <c r="AG38" s="426"/>
      <c r="AH38" s="131"/>
      <c r="AI38" s="427"/>
      <c r="AJ38" s="414"/>
      <c r="AK38" s="414"/>
      <c r="AL38" s="414"/>
      <c r="AM38" s="414"/>
      <c r="AN38" s="414"/>
      <c r="AO38" s="414"/>
      <c r="AP38" s="414"/>
      <c r="AQ38" s="426"/>
      <c r="BE38" s="324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</row>
    <row r="39" spans="1:99" s="25" customFormat="1" ht="13.5" customHeight="1">
      <c r="A39" s="413"/>
      <c r="B39" s="401"/>
      <c r="C39" s="414"/>
      <c r="D39" s="414"/>
      <c r="E39" s="414"/>
      <c r="F39" s="414"/>
      <c r="G39" s="414"/>
      <c r="H39" s="414"/>
      <c r="I39" s="414"/>
      <c r="J39" s="414"/>
      <c r="K39" s="421"/>
      <c r="L39" s="422"/>
      <c r="M39" s="422"/>
      <c r="N39" s="423"/>
      <c r="O39" s="437"/>
      <c r="P39" s="438"/>
      <c r="Q39" s="37" t="str">
        <f t="shared" si="0"/>
        <v>  </v>
      </c>
      <c r="R39" s="38" t="s">
        <v>148</v>
      </c>
      <c r="S39" s="39" t="str">
        <f t="shared" si="1"/>
        <v>  </v>
      </c>
      <c r="T39" s="437"/>
      <c r="U39" s="438"/>
      <c r="V39" s="71"/>
      <c r="W39" s="421"/>
      <c r="X39" s="422"/>
      <c r="Y39" s="423"/>
      <c r="Z39" s="414"/>
      <c r="AA39" s="414"/>
      <c r="AB39" s="414"/>
      <c r="AC39" s="414"/>
      <c r="AD39" s="414"/>
      <c r="AE39" s="414"/>
      <c r="AF39" s="414"/>
      <c r="AG39" s="426"/>
      <c r="AH39" s="131"/>
      <c r="AI39" s="427"/>
      <c r="AJ39" s="414"/>
      <c r="AK39" s="414"/>
      <c r="AL39" s="414"/>
      <c r="AM39" s="414"/>
      <c r="AN39" s="414"/>
      <c r="AO39" s="414"/>
      <c r="AP39" s="414"/>
      <c r="AQ39" s="426"/>
      <c r="BE39" s="324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</row>
    <row r="40" spans="1:99" s="25" customFormat="1" ht="13.5" customHeight="1">
      <c r="A40" s="413">
        <v>10</v>
      </c>
      <c r="B40" s="401"/>
      <c r="C40" s="414" t="str">
        <f>C7</f>
        <v>Unknown</v>
      </c>
      <c r="D40" s="414"/>
      <c r="E40" s="414"/>
      <c r="F40" s="414"/>
      <c r="G40" s="414"/>
      <c r="H40" s="414"/>
      <c r="I40" s="414"/>
      <c r="J40" s="414"/>
      <c r="K40" s="415">
        <f>COUNTIF(Q40:Q42,"〇")</f>
        <v>1</v>
      </c>
      <c r="L40" s="416"/>
      <c r="M40" s="416"/>
      <c r="N40" s="417"/>
      <c r="O40" s="437">
        <v>17</v>
      </c>
      <c r="P40" s="438"/>
      <c r="Q40" s="28" t="str">
        <f t="shared" si="0"/>
        <v>〇</v>
      </c>
      <c r="R40" s="29" t="s">
        <v>149</v>
      </c>
      <c r="S40" s="30" t="str">
        <f t="shared" si="1"/>
        <v>  </v>
      </c>
      <c r="T40" s="437">
        <v>16</v>
      </c>
      <c r="U40" s="438"/>
      <c r="V40" s="71"/>
      <c r="W40" s="415">
        <f>COUNTIF(S40:S42,"〇")</f>
        <v>2</v>
      </c>
      <c r="X40" s="416"/>
      <c r="Y40" s="417"/>
      <c r="Z40" s="414" t="str">
        <f>P5</f>
        <v>WEED</v>
      </c>
      <c r="AA40" s="414"/>
      <c r="AB40" s="414"/>
      <c r="AC40" s="414"/>
      <c r="AD40" s="414"/>
      <c r="AE40" s="414"/>
      <c r="AF40" s="414"/>
      <c r="AG40" s="426"/>
      <c r="AH40" s="131"/>
      <c r="AI40" s="427" t="str">
        <f>C37</f>
        <v>olu‘olu</v>
      </c>
      <c r="AJ40" s="414"/>
      <c r="AK40" s="414"/>
      <c r="AL40" s="414"/>
      <c r="AM40" s="414"/>
      <c r="AN40" s="414" t="str">
        <f>Z37</f>
        <v>排球俱楽部　鰻</v>
      </c>
      <c r="AO40" s="414"/>
      <c r="AP40" s="414"/>
      <c r="AQ40" s="426"/>
      <c r="BE40" s="324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</row>
    <row r="41" spans="1:57" s="25" customFormat="1" ht="13.5" customHeight="1">
      <c r="A41" s="413"/>
      <c r="B41" s="401"/>
      <c r="C41" s="414"/>
      <c r="D41" s="414"/>
      <c r="E41" s="414"/>
      <c r="F41" s="414"/>
      <c r="G41" s="414"/>
      <c r="H41" s="414"/>
      <c r="I41" s="414"/>
      <c r="J41" s="414"/>
      <c r="K41" s="418"/>
      <c r="L41" s="419"/>
      <c r="M41" s="419"/>
      <c r="N41" s="420"/>
      <c r="O41" s="437">
        <v>11</v>
      </c>
      <c r="P41" s="438"/>
      <c r="Q41" s="33" t="str">
        <f t="shared" si="0"/>
        <v>  </v>
      </c>
      <c r="R41" s="34" t="s">
        <v>147</v>
      </c>
      <c r="S41" s="35" t="str">
        <f t="shared" si="1"/>
        <v>〇</v>
      </c>
      <c r="T41" s="437">
        <v>15</v>
      </c>
      <c r="U41" s="438"/>
      <c r="V41" s="71"/>
      <c r="W41" s="418"/>
      <c r="X41" s="419"/>
      <c r="Y41" s="420"/>
      <c r="Z41" s="414"/>
      <c r="AA41" s="414"/>
      <c r="AB41" s="414"/>
      <c r="AC41" s="414"/>
      <c r="AD41" s="414"/>
      <c r="AE41" s="414"/>
      <c r="AF41" s="414"/>
      <c r="AG41" s="426"/>
      <c r="AH41" s="131"/>
      <c r="AI41" s="427"/>
      <c r="AJ41" s="414"/>
      <c r="AK41" s="414"/>
      <c r="AL41" s="414"/>
      <c r="AM41" s="414"/>
      <c r="AN41" s="414"/>
      <c r="AO41" s="414"/>
      <c r="AP41" s="414"/>
      <c r="AQ41" s="426"/>
      <c r="BE41" s="324"/>
    </row>
    <row r="42" spans="1:57" s="25" customFormat="1" ht="13.5" customHeight="1">
      <c r="A42" s="413"/>
      <c r="B42" s="401"/>
      <c r="C42" s="414"/>
      <c r="D42" s="414"/>
      <c r="E42" s="414"/>
      <c r="F42" s="414"/>
      <c r="G42" s="414"/>
      <c r="H42" s="414"/>
      <c r="I42" s="414"/>
      <c r="J42" s="414"/>
      <c r="K42" s="421"/>
      <c r="L42" s="422"/>
      <c r="M42" s="422"/>
      <c r="N42" s="423"/>
      <c r="O42" s="437">
        <v>16</v>
      </c>
      <c r="P42" s="438"/>
      <c r="Q42" s="37" t="str">
        <f t="shared" si="0"/>
        <v>  </v>
      </c>
      <c r="R42" s="38" t="s">
        <v>148</v>
      </c>
      <c r="S42" s="39" t="str">
        <f t="shared" si="1"/>
        <v>〇</v>
      </c>
      <c r="T42" s="437">
        <v>17</v>
      </c>
      <c r="U42" s="438"/>
      <c r="V42" s="71"/>
      <c r="W42" s="421"/>
      <c r="X42" s="422"/>
      <c r="Y42" s="423"/>
      <c r="Z42" s="414"/>
      <c r="AA42" s="414"/>
      <c r="AB42" s="414"/>
      <c r="AC42" s="414"/>
      <c r="AD42" s="414"/>
      <c r="AE42" s="414"/>
      <c r="AF42" s="414"/>
      <c r="AG42" s="426"/>
      <c r="AH42" s="131"/>
      <c r="AI42" s="427"/>
      <c r="AJ42" s="414"/>
      <c r="AK42" s="414"/>
      <c r="AL42" s="414"/>
      <c r="AM42" s="414"/>
      <c r="AN42" s="414"/>
      <c r="AO42" s="414"/>
      <c r="AP42" s="414"/>
      <c r="AQ42" s="426"/>
      <c r="BE42" s="324"/>
    </row>
    <row r="43" spans="1:57" s="25" customFormat="1" ht="13.5" customHeight="1">
      <c r="A43" s="413">
        <v>11</v>
      </c>
      <c r="B43" s="401"/>
      <c r="C43" s="414" t="str">
        <f>C5</f>
        <v>タッチダウン</v>
      </c>
      <c r="D43" s="414"/>
      <c r="E43" s="414"/>
      <c r="F43" s="414"/>
      <c r="G43" s="414"/>
      <c r="H43" s="414"/>
      <c r="I43" s="414"/>
      <c r="J43" s="414"/>
      <c r="K43" s="415">
        <f>COUNTIF(Q43:Q45,"〇")</f>
        <v>2</v>
      </c>
      <c r="L43" s="416"/>
      <c r="M43" s="416"/>
      <c r="N43" s="417"/>
      <c r="O43" s="437">
        <v>17</v>
      </c>
      <c r="P43" s="438"/>
      <c r="Q43" s="28" t="str">
        <f t="shared" si="0"/>
        <v>〇</v>
      </c>
      <c r="R43" s="29" t="s">
        <v>149</v>
      </c>
      <c r="S43" s="30" t="str">
        <f t="shared" si="1"/>
        <v>  </v>
      </c>
      <c r="T43" s="437">
        <v>15</v>
      </c>
      <c r="U43" s="438"/>
      <c r="V43" s="71"/>
      <c r="W43" s="415">
        <f>COUNTIF(S43:S45,"〇")</f>
        <v>0</v>
      </c>
      <c r="X43" s="416"/>
      <c r="Y43" s="417"/>
      <c r="Z43" s="414" t="str">
        <f>C6</f>
        <v>olu‘olu</v>
      </c>
      <c r="AA43" s="414"/>
      <c r="AB43" s="414"/>
      <c r="AC43" s="414"/>
      <c r="AD43" s="414"/>
      <c r="AE43" s="414"/>
      <c r="AF43" s="414"/>
      <c r="AG43" s="426"/>
      <c r="AH43" s="131"/>
      <c r="AI43" s="427" t="str">
        <f>C40</f>
        <v>Unknown</v>
      </c>
      <c r="AJ43" s="414"/>
      <c r="AK43" s="414"/>
      <c r="AL43" s="414"/>
      <c r="AM43" s="414"/>
      <c r="AN43" s="414" t="str">
        <f>Z40</f>
        <v>WEED</v>
      </c>
      <c r="AO43" s="414"/>
      <c r="AP43" s="414"/>
      <c r="AQ43" s="426"/>
      <c r="BE43" s="324"/>
    </row>
    <row r="44" spans="1:57" s="25" customFormat="1" ht="13.5" customHeight="1">
      <c r="A44" s="413"/>
      <c r="B44" s="401"/>
      <c r="C44" s="414"/>
      <c r="D44" s="414"/>
      <c r="E44" s="414"/>
      <c r="F44" s="414"/>
      <c r="G44" s="414"/>
      <c r="H44" s="414"/>
      <c r="I44" s="414"/>
      <c r="J44" s="414"/>
      <c r="K44" s="418"/>
      <c r="L44" s="419"/>
      <c r="M44" s="419"/>
      <c r="N44" s="420"/>
      <c r="O44" s="437">
        <v>15</v>
      </c>
      <c r="P44" s="438"/>
      <c r="Q44" s="33" t="str">
        <f t="shared" si="0"/>
        <v>〇</v>
      </c>
      <c r="R44" s="34" t="s">
        <v>147</v>
      </c>
      <c r="S44" s="35" t="str">
        <f t="shared" si="1"/>
        <v>  </v>
      </c>
      <c r="T44" s="437">
        <v>12</v>
      </c>
      <c r="U44" s="438"/>
      <c r="V44" s="71"/>
      <c r="W44" s="418"/>
      <c r="X44" s="419"/>
      <c r="Y44" s="420"/>
      <c r="Z44" s="414"/>
      <c r="AA44" s="414"/>
      <c r="AB44" s="414"/>
      <c r="AC44" s="414"/>
      <c r="AD44" s="414"/>
      <c r="AE44" s="414"/>
      <c r="AF44" s="414"/>
      <c r="AG44" s="426"/>
      <c r="AH44" s="131"/>
      <c r="AI44" s="427"/>
      <c r="AJ44" s="414"/>
      <c r="AK44" s="414"/>
      <c r="AL44" s="414"/>
      <c r="AM44" s="414"/>
      <c r="AN44" s="414"/>
      <c r="AO44" s="414"/>
      <c r="AP44" s="414"/>
      <c r="AQ44" s="426"/>
      <c r="BE44" s="324"/>
    </row>
    <row r="45" spans="1:57" s="25" customFormat="1" ht="13.5" customHeight="1">
      <c r="A45" s="413"/>
      <c r="B45" s="401"/>
      <c r="C45" s="414"/>
      <c r="D45" s="414"/>
      <c r="E45" s="414"/>
      <c r="F45" s="414"/>
      <c r="G45" s="414"/>
      <c r="H45" s="414"/>
      <c r="I45" s="414"/>
      <c r="J45" s="414"/>
      <c r="K45" s="421"/>
      <c r="L45" s="422"/>
      <c r="M45" s="422"/>
      <c r="N45" s="423"/>
      <c r="O45" s="437"/>
      <c r="P45" s="438"/>
      <c r="Q45" s="37" t="str">
        <f t="shared" si="0"/>
        <v>  </v>
      </c>
      <c r="R45" s="38" t="s">
        <v>148</v>
      </c>
      <c r="S45" s="39" t="str">
        <f t="shared" si="1"/>
        <v>  </v>
      </c>
      <c r="T45" s="437"/>
      <c r="U45" s="438"/>
      <c r="V45" s="71"/>
      <c r="W45" s="421"/>
      <c r="X45" s="422"/>
      <c r="Y45" s="423"/>
      <c r="Z45" s="414"/>
      <c r="AA45" s="414"/>
      <c r="AB45" s="414"/>
      <c r="AC45" s="414"/>
      <c r="AD45" s="414"/>
      <c r="AE45" s="414"/>
      <c r="AF45" s="414"/>
      <c r="AG45" s="426"/>
      <c r="AH45" s="131"/>
      <c r="AI45" s="427"/>
      <c r="AJ45" s="414"/>
      <c r="AK45" s="414"/>
      <c r="AL45" s="414"/>
      <c r="AM45" s="414"/>
      <c r="AN45" s="414"/>
      <c r="AO45" s="414"/>
      <c r="AP45" s="414"/>
      <c r="AQ45" s="426"/>
      <c r="BE45" s="324"/>
    </row>
    <row r="46" spans="1:57" s="25" customFormat="1" ht="13.5" customHeight="1">
      <c r="A46" s="413">
        <v>12</v>
      </c>
      <c r="B46" s="401"/>
      <c r="C46" s="414" t="str">
        <f>P6</f>
        <v>排球俱楽部　鰻</v>
      </c>
      <c r="D46" s="414"/>
      <c r="E46" s="414"/>
      <c r="F46" s="414"/>
      <c r="G46" s="414"/>
      <c r="H46" s="414"/>
      <c r="I46" s="414"/>
      <c r="J46" s="414"/>
      <c r="K46" s="415">
        <f>COUNTIF(Q46:Q48,"〇")</f>
        <v>0</v>
      </c>
      <c r="L46" s="416"/>
      <c r="M46" s="416"/>
      <c r="N46" s="417"/>
      <c r="O46" s="437">
        <v>11</v>
      </c>
      <c r="P46" s="438"/>
      <c r="Q46" s="28" t="str">
        <f t="shared" si="0"/>
        <v>  </v>
      </c>
      <c r="R46" s="29" t="s">
        <v>149</v>
      </c>
      <c r="S46" s="30" t="str">
        <f t="shared" si="1"/>
        <v>〇</v>
      </c>
      <c r="T46" s="437">
        <v>15</v>
      </c>
      <c r="U46" s="438"/>
      <c r="V46" s="71"/>
      <c r="W46" s="415">
        <f>COUNTIF(S46:S48,"〇")</f>
        <v>2</v>
      </c>
      <c r="X46" s="416"/>
      <c r="Y46" s="417"/>
      <c r="Z46" s="414" t="str">
        <f>P7</f>
        <v>Kish☆etc.</v>
      </c>
      <c r="AA46" s="414"/>
      <c r="AB46" s="414"/>
      <c r="AC46" s="414"/>
      <c r="AD46" s="414"/>
      <c r="AE46" s="414"/>
      <c r="AF46" s="414"/>
      <c r="AG46" s="426"/>
      <c r="AH46" s="131"/>
      <c r="AI46" s="427" t="str">
        <f>C43</f>
        <v>タッチダウン</v>
      </c>
      <c r="AJ46" s="414"/>
      <c r="AK46" s="414"/>
      <c r="AL46" s="414"/>
      <c r="AM46" s="414"/>
      <c r="AN46" s="414" t="str">
        <f>Z43</f>
        <v>olu‘olu</v>
      </c>
      <c r="AO46" s="414"/>
      <c r="AP46" s="414"/>
      <c r="AQ46" s="426"/>
      <c r="BE46" s="324"/>
    </row>
    <row r="47" spans="1:57" s="25" customFormat="1" ht="13.5" customHeight="1">
      <c r="A47" s="413"/>
      <c r="B47" s="401"/>
      <c r="C47" s="414"/>
      <c r="D47" s="414"/>
      <c r="E47" s="414"/>
      <c r="F47" s="414"/>
      <c r="G47" s="414"/>
      <c r="H47" s="414"/>
      <c r="I47" s="414"/>
      <c r="J47" s="414"/>
      <c r="K47" s="418"/>
      <c r="L47" s="419"/>
      <c r="M47" s="419"/>
      <c r="N47" s="420"/>
      <c r="O47" s="437">
        <v>12</v>
      </c>
      <c r="P47" s="438"/>
      <c r="Q47" s="33" t="str">
        <f t="shared" si="0"/>
        <v>  </v>
      </c>
      <c r="R47" s="34" t="s">
        <v>147</v>
      </c>
      <c r="S47" s="35" t="str">
        <f t="shared" si="1"/>
        <v>〇</v>
      </c>
      <c r="T47" s="437">
        <v>15</v>
      </c>
      <c r="U47" s="438"/>
      <c r="V47" s="71"/>
      <c r="W47" s="418"/>
      <c r="X47" s="419"/>
      <c r="Y47" s="420"/>
      <c r="Z47" s="414"/>
      <c r="AA47" s="414"/>
      <c r="AB47" s="414"/>
      <c r="AC47" s="414"/>
      <c r="AD47" s="414"/>
      <c r="AE47" s="414"/>
      <c r="AF47" s="414"/>
      <c r="AG47" s="426"/>
      <c r="AH47" s="131"/>
      <c r="AI47" s="427"/>
      <c r="AJ47" s="414"/>
      <c r="AK47" s="414"/>
      <c r="AL47" s="414"/>
      <c r="AM47" s="414"/>
      <c r="AN47" s="414"/>
      <c r="AO47" s="414"/>
      <c r="AP47" s="414"/>
      <c r="AQ47" s="426"/>
      <c r="BE47" s="324"/>
    </row>
    <row r="48" spans="1:57" s="25" customFormat="1" ht="13.5" customHeight="1" thickBot="1">
      <c r="A48" s="439"/>
      <c r="B48" s="440"/>
      <c r="C48" s="441"/>
      <c r="D48" s="441"/>
      <c r="E48" s="441"/>
      <c r="F48" s="441"/>
      <c r="G48" s="441"/>
      <c r="H48" s="441"/>
      <c r="I48" s="441"/>
      <c r="J48" s="441"/>
      <c r="K48" s="442"/>
      <c r="L48" s="443"/>
      <c r="M48" s="443"/>
      <c r="N48" s="444"/>
      <c r="O48" s="447"/>
      <c r="P48" s="448"/>
      <c r="Q48" s="81" t="str">
        <f t="shared" si="0"/>
        <v>  </v>
      </c>
      <c r="R48" s="82" t="s">
        <v>148</v>
      </c>
      <c r="S48" s="83" t="str">
        <f t="shared" si="1"/>
        <v>  </v>
      </c>
      <c r="T48" s="447"/>
      <c r="U48" s="448"/>
      <c r="V48" s="84"/>
      <c r="W48" s="442"/>
      <c r="X48" s="443"/>
      <c r="Y48" s="444"/>
      <c r="Z48" s="441"/>
      <c r="AA48" s="441"/>
      <c r="AB48" s="441"/>
      <c r="AC48" s="441"/>
      <c r="AD48" s="441"/>
      <c r="AE48" s="441"/>
      <c r="AF48" s="441"/>
      <c r="AG48" s="445"/>
      <c r="AH48" s="131"/>
      <c r="AI48" s="446"/>
      <c r="AJ48" s="441"/>
      <c r="AK48" s="441"/>
      <c r="AL48" s="441"/>
      <c r="AM48" s="441"/>
      <c r="AN48" s="441"/>
      <c r="AO48" s="441"/>
      <c r="AP48" s="441"/>
      <c r="AQ48" s="445"/>
      <c r="BE48" s="324"/>
    </row>
    <row r="49" spans="3:57" s="25" customFormat="1" ht="15" customHeight="1">
      <c r="C49" s="72"/>
      <c r="D49" s="73"/>
      <c r="E49" s="73"/>
      <c r="G49" s="73"/>
      <c r="I49" s="67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BE49" s="324"/>
    </row>
    <row r="50" spans="1:57" s="25" customFormat="1" ht="18" customHeight="1">
      <c r="A50" s="404" t="s">
        <v>150</v>
      </c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BE50" s="324"/>
    </row>
    <row r="51" s="25" customFormat="1" ht="6" customHeight="1" thickBot="1">
      <c r="BE51" s="324"/>
    </row>
    <row r="52" spans="1:100" s="25" customFormat="1" ht="15" customHeight="1">
      <c r="A52" s="449" t="s">
        <v>151</v>
      </c>
      <c r="B52" s="452" t="s">
        <v>30</v>
      </c>
      <c r="C52" s="453"/>
      <c r="D52" s="454"/>
      <c r="E52" s="53"/>
      <c r="F52" s="461" t="str">
        <f>B56</f>
        <v>タッチダウン</v>
      </c>
      <c r="G52" s="461"/>
      <c r="H52" s="461"/>
      <c r="I52" s="461"/>
      <c r="J52" s="461"/>
      <c r="K52" s="461" t="str">
        <f>B62</f>
        <v>olu‘olu</v>
      </c>
      <c r="L52" s="461"/>
      <c r="M52" s="461"/>
      <c r="N52" s="461"/>
      <c r="O52" s="461"/>
      <c r="P52" s="461" t="str">
        <f>B68</f>
        <v>Unknown</v>
      </c>
      <c r="Q52" s="461"/>
      <c r="R52" s="461"/>
      <c r="S52" s="461"/>
      <c r="T52" s="461"/>
      <c r="U52" s="461" t="str">
        <f>B74</f>
        <v>WEED</v>
      </c>
      <c r="V52" s="461"/>
      <c r="W52" s="461"/>
      <c r="X52" s="461"/>
      <c r="Y52" s="461"/>
      <c r="Z52" s="461" t="str">
        <f>B80</f>
        <v>排球俱楽部　鰻</v>
      </c>
      <c r="AA52" s="461"/>
      <c r="AB52" s="461"/>
      <c r="AC52" s="461"/>
      <c r="AD52" s="461"/>
      <c r="AE52" s="461" t="str">
        <f>B86</f>
        <v>Kish☆etc.</v>
      </c>
      <c r="AF52" s="461"/>
      <c r="AG52" s="461"/>
      <c r="AH52" s="461"/>
      <c r="AI52" s="461"/>
      <c r="AJ52" s="452" t="s">
        <v>31</v>
      </c>
      <c r="AK52" s="453"/>
      <c r="AL52" s="463"/>
      <c r="AM52" s="466" t="s">
        <v>32</v>
      </c>
      <c r="AN52" s="453"/>
      <c r="AO52" s="463"/>
      <c r="AP52" s="469" t="s">
        <v>33</v>
      </c>
      <c r="AQ52" s="472" t="s">
        <v>34</v>
      </c>
      <c r="BE52" s="324"/>
      <c r="CV52" s="65"/>
    </row>
    <row r="53" spans="1:100" s="25" customFormat="1" ht="15" customHeight="1">
      <c r="A53" s="450"/>
      <c r="B53" s="455"/>
      <c r="C53" s="456"/>
      <c r="D53" s="457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55"/>
      <c r="AK53" s="456"/>
      <c r="AL53" s="464"/>
      <c r="AM53" s="467"/>
      <c r="AN53" s="456"/>
      <c r="AO53" s="464"/>
      <c r="AP53" s="470"/>
      <c r="AQ53" s="473"/>
      <c r="BE53" s="324"/>
      <c r="CV53" s="65"/>
    </row>
    <row r="54" spans="1:100" s="25" customFormat="1" ht="15" customHeight="1">
      <c r="A54" s="450"/>
      <c r="B54" s="455"/>
      <c r="C54" s="456"/>
      <c r="D54" s="457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55"/>
      <c r="AK54" s="456"/>
      <c r="AL54" s="464"/>
      <c r="AM54" s="467"/>
      <c r="AN54" s="456"/>
      <c r="AO54" s="464"/>
      <c r="AP54" s="470"/>
      <c r="AQ54" s="473"/>
      <c r="AS54" s="456" t="s">
        <v>35</v>
      </c>
      <c r="AT54" s="475" t="s">
        <v>152</v>
      </c>
      <c r="BE54" s="324"/>
      <c r="CV54" s="65"/>
    </row>
    <row r="55" spans="1:100" s="25" customFormat="1" ht="15" customHeight="1">
      <c r="A55" s="451"/>
      <c r="B55" s="458"/>
      <c r="C55" s="459"/>
      <c r="D55" s="460"/>
      <c r="E55" s="56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58"/>
      <c r="AK55" s="459"/>
      <c r="AL55" s="465"/>
      <c r="AM55" s="468"/>
      <c r="AN55" s="459"/>
      <c r="AO55" s="465"/>
      <c r="AP55" s="471"/>
      <c r="AQ55" s="474"/>
      <c r="AS55" s="456"/>
      <c r="AT55" s="456"/>
      <c r="BE55" s="324"/>
      <c r="CV55" s="65"/>
    </row>
    <row r="56" spans="1:56" ht="18" customHeight="1">
      <c r="A56" s="476" t="str">
        <f>J2</f>
        <v>〔種 目　： トリムフリー 〕</v>
      </c>
      <c r="B56" s="479" t="str">
        <f>C5</f>
        <v>タッチダウン</v>
      </c>
      <c r="C56" s="480"/>
      <c r="D56" s="481"/>
      <c r="E56" s="482">
        <f>IF($CA$118="A",CC120,IF($CA$118="B",CF120,CI120))</f>
      </c>
      <c r="F56" s="484"/>
      <c r="G56" s="485"/>
      <c r="H56" s="485"/>
      <c r="I56" s="485"/>
      <c r="J56" s="486"/>
      <c r="K56" s="86">
        <f>COUNTIF(L59:L61,"○")</f>
        <v>2</v>
      </c>
      <c r="L56" s="86"/>
      <c r="M56" s="89" t="s">
        <v>153</v>
      </c>
      <c r="N56" s="86"/>
      <c r="O56" s="87">
        <f>COUNTIF(N59:N61,"○")</f>
        <v>0</v>
      </c>
      <c r="P56" s="86">
        <f>COUNTIF(Q59:Q61,"○")</f>
        <v>2</v>
      </c>
      <c r="Q56" s="86"/>
      <c r="R56" s="89" t="s">
        <v>154</v>
      </c>
      <c r="S56" s="86"/>
      <c r="T56" s="87">
        <f>COUNTIF(S59:S61,"○")</f>
        <v>1</v>
      </c>
      <c r="U56" s="86">
        <f>COUNTIF(V59:V61,"○")</f>
        <v>2</v>
      </c>
      <c r="V56" s="86"/>
      <c r="W56" s="89" t="s">
        <v>155</v>
      </c>
      <c r="X56" s="86"/>
      <c r="Y56" s="87">
        <f>COUNTIF(X59:X61,"○")</f>
        <v>0</v>
      </c>
      <c r="Z56" s="86">
        <f>COUNTIF(AA59:AA61,"○")</f>
        <v>0</v>
      </c>
      <c r="AA56" s="86"/>
      <c r="AB56" s="89" t="s">
        <v>156</v>
      </c>
      <c r="AC56" s="86"/>
      <c r="AD56" s="87">
        <f>COUNTIF(AC59:AC61,"○")</f>
        <v>2</v>
      </c>
      <c r="AE56" s="90"/>
      <c r="AF56" s="90"/>
      <c r="AG56" s="90"/>
      <c r="AH56" s="90"/>
      <c r="AI56" s="91"/>
      <c r="AJ56" s="490">
        <f>COUNTIF(F57:AE57,"○")</f>
        <v>3</v>
      </c>
      <c r="AK56" s="492" t="s">
        <v>157</v>
      </c>
      <c r="AL56" s="494">
        <f>COUNTIF(J58:AI58,"○")</f>
        <v>1</v>
      </c>
      <c r="AM56" s="496">
        <f>IF(AO60=0,10,AM60/AO60)</f>
        <v>2</v>
      </c>
      <c r="AN56" s="497"/>
      <c r="AO56" s="498"/>
      <c r="AP56" s="499">
        <f>SUM(F59:F61,K59:K61,P59:P61,U59:U61,Z59:Z61,AE59:AE61)/SUM(J59:J61,O59:O61,T59:T61,Y59:Y61,AD59:AD61,AI59:AI61)</f>
        <v>1.062992125984252</v>
      </c>
      <c r="AQ56" s="501">
        <f>IF(AS$94=AS$93,RANK(BC56,BC$56:BC$89,0),"")</f>
        <v>2</v>
      </c>
      <c r="AS56" s="65">
        <f>SUM(AJ56:AL61)</f>
        <v>4</v>
      </c>
      <c r="AT56" s="65">
        <f>AU56-AV56</f>
        <v>0</v>
      </c>
      <c r="AU56" s="65">
        <f>SUM(F56:AI56)</f>
        <v>9</v>
      </c>
      <c r="AV56" s="65">
        <f>SUM(AM60:AO61)</f>
        <v>9</v>
      </c>
      <c r="AX56" s="456">
        <f>RANK(AJ56,AJ56:AJ91,1)</f>
        <v>5</v>
      </c>
      <c r="AY56" s="456">
        <f>RANK(BD56,BD56:BD91,1)</f>
        <v>5</v>
      </c>
      <c r="AZ56" s="456">
        <f>RANK(AP56,AP56:AP89,1)</f>
        <v>5</v>
      </c>
      <c r="BA56" s="456">
        <f>AX56*100</f>
        <v>500</v>
      </c>
      <c r="BB56" s="456">
        <f>AY56*10</f>
        <v>50</v>
      </c>
      <c r="BC56" s="456">
        <f>SUM(AZ56:BB61)</f>
        <v>555</v>
      </c>
      <c r="BD56" s="456">
        <f>AM56-AO56</f>
        <v>2</v>
      </c>
    </row>
    <row r="57" spans="1:56" ht="13.5" customHeight="1" hidden="1">
      <c r="A57" s="477"/>
      <c r="B57" s="479"/>
      <c r="C57" s="480"/>
      <c r="D57" s="481"/>
      <c r="E57" s="482"/>
      <c r="F57" s="484"/>
      <c r="G57" s="485"/>
      <c r="H57" s="485"/>
      <c r="I57" s="485"/>
      <c r="J57" s="486"/>
      <c r="K57" s="86" t="str">
        <f>IF(K56&gt;O56,"○","　")</f>
        <v>○</v>
      </c>
      <c r="L57" s="86"/>
      <c r="M57" s="86"/>
      <c r="N57" s="86"/>
      <c r="O57" s="87"/>
      <c r="P57" s="86" t="str">
        <f>IF(P56&gt;T56,"○","　")</f>
        <v>○</v>
      </c>
      <c r="Q57" s="86"/>
      <c r="R57" s="86"/>
      <c r="S57" s="86"/>
      <c r="T57" s="87"/>
      <c r="U57" s="86" t="str">
        <f>IF(U56&gt;Y56,"○","　")</f>
        <v>○</v>
      </c>
      <c r="V57" s="86"/>
      <c r="W57" s="86"/>
      <c r="X57" s="86"/>
      <c r="Y57" s="87"/>
      <c r="Z57" s="86" t="str">
        <f>IF(Z56&gt;AD56,"○","　")</f>
        <v>　</v>
      </c>
      <c r="AA57" s="86"/>
      <c r="AB57" s="86"/>
      <c r="AC57" s="86"/>
      <c r="AD57" s="87"/>
      <c r="AE57" s="90"/>
      <c r="AF57" s="90"/>
      <c r="AG57" s="90"/>
      <c r="AH57" s="90"/>
      <c r="AI57" s="91"/>
      <c r="AJ57" s="490"/>
      <c r="AK57" s="492"/>
      <c r="AL57" s="494"/>
      <c r="AM57" s="496"/>
      <c r="AN57" s="497"/>
      <c r="AO57" s="498"/>
      <c r="AP57" s="499"/>
      <c r="AQ57" s="502"/>
      <c r="AX57" s="456"/>
      <c r="AY57" s="456"/>
      <c r="AZ57" s="456"/>
      <c r="BA57" s="456"/>
      <c r="BB57" s="456"/>
      <c r="BC57" s="456"/>
      <c r="BD57" s="456"/>
    </row>
    <row r="58" spans="1:56" ht="13.5" customHeight="1" hidden="1">
      <c r="A58" s="477"/>
      <c r="B58" s="479"/>
      <c r="C58" s="480"/>
      <c r="D58" s="481"/>
      <c r="E58" s="482"/>
      <c r="F58" s="484"/>
      <c r="G58" s="485"/>
      <c r="H58" s="485"/>
      <c r="I58" s="485"/>
      <c r="J58" s="486"/>
      <c r="K58" s="86"/>
      <c r="L58" s="86"/>
      <c r="M58" s="86"/>
      <c r="N58" s="86"/>
      <c r="O58" s="87" t="str">
        <f>IF(O56&gt;K56,"○","　")</f>
        <v>　</v>
      </c>
      <c r="P58" s="86"/>
      <c r="Q58" s="86"/>
      <c r="R58" s="86"/>
      <c r="S58" s="86"/>
      <c r="T58" s="87" t="str">
        <f>IF(T56&gt;P56,"○","　")</f>
        <v>　</v>
      </c>
      <c r="U58" s="86"/>
      <c r="V58" s="86"/>
      <c r="W58" s="86"/>
      <c r="X58" s="86"/>
      <c r="Y58" s="87" t="str">
        <f>IF(Y56&gt;U56,"○","　")</f>
        <v>　</v>
      </c>
      <c r="Z58" s="86"/>
      <c r="AA58" s="86"/>
      <c r="AB58" s="86"/>
      <c r="AC58" s="86"/>
      <c r="AD58" s="87" t="str">
        <f>IF(AD56&gt;Z56,"○","　")</f>
        <v>○</v>
      </c>
      <c r="AE58" s="90"/>
      <c r="AF58" s="90"/>
      <c r="AG58" s="90"/>
      <c r="AH58" s="90"/>
      <c r="AI58" s="91"/>
      <c r="AJ58" s="490"/>
      <c r="AK58" s="492"/>
      <c r="AL58" s="494"/>
      <c r="AM58" s="496"/>
      <c r="AN58" s="497"/>
      <c r="AO58" s="498"/>
      <c r="AP58" s="499"/>
      <c r="AQ58" s="502"/>
      <c r="AX58" s="456"/>
      <c r="AY58" s="456"/>
      <c r="AZ58" s="456"/>
      <c r="BA58" s="456"/>
      <c r="BB58" s="456"/>
      <c r="BC58" s="456"/>
      <c r="BD58" s="456"/>
    </row>
    <row r="59" spans="1:56" ht="18" customHeight="1">
      <c r="A59" s="477"/>
      <c r="B59" s="479"/>
      <c r="C59" s="480"/>
      <c r="D59" s="481"/>
      <c r="E59" s="482"/>
      <c r="F59" s="484"/>
      <c r="G59" s="485"/>
      <c r="H59" s="485"/>
      <c r="I59" s="485"/>
      <c r="J59" s="486"/>
      <c r="K59" s="86">
        <f>O43</f>
        <v>17</v>
      </c>
      <c r="L59" s="86" t="str">
        <f>IF(K59&gt;O59,"○","　")</f>
        <v>○</v>
      </c>
      <c r="M59" s="86" t="s">
        <v>157</v>
      </c>
      <c r="N59" s="86" t="str">
        <f>IF(O59&gt;K59,"○","　")</f>
        <v>　</v>
      </c>
      <c r="O59" s="359">
        <f>T43</f>
        <v>15</v>
      </c>
      <c r="P59" s="86">
        <f>O12</f>
        <v>16</v>
      </c>
      <c r="Q59" s="86" t="str">
        <f>IF(P59&gt;T59,"○","　")</f>
        <v>　</v>
      </c>
      <c r="R59" s="86" t="s">
        <v>157</v>
      </c>
      <c r="S59" s="86" t="str">
        <f>IF(T59&gt;P59,"○","　")</f>
        <v>○</v>
      </c>
      <c r="T59" s="87">
        <f>T12</f>
        <v>17</v>
      </c>
      <c r="U59" s="86">
        <f>O31</f>
        <v>15</v>
      </c>
      <c r="V59" s="86" t="str">
        <f>IF(U59&gt;Y59,"○","　")</f>
        <v>○</v>
      </c>
      <c r="W59" s="86" t="s">
        <v>157</v>
      </c>
      <c r="X59" s="86" t="str">
        <f>IF(Y59&gt;U59,"○","　")</f>
        <v>　</v>
      </c>
      <c r="Y59" s="87">
        <f>T31</f>
        <v>12</v>
      </c>
      <c r="Z59" s="86">
        <f>O24</f>
        <v>9</v>
      </c>
      <c r="AA59" s="86" t="str">
        <f>IF(Z59&gt;AD59,"○","　")</f>
        <v>　</v>
      </c>
      <c r="AB59" s="86" t="s">
        <v>157</v>
      </c>
      <c r="AC59" s="86" t="str">
        <f>IF(AD59&gt;Z59,"○","　")</f>
        <v>○</v>
      </c>
      <c r="AD59" s="87">
        <f>T24</f>
        <v>15</v>
      </c>
      <c r="AE59" s="90"/>
      <c r="AF59" s="90"/>
      <c r="AG59" s="90"/>
      <c r="AH59" s="90"/>
      <c r="AI59" s="91"/>
      <c r="AJ59" s="490"/>
      <c r="AK59" s="492"/>
      <c r="AL59" s="494"/>
      <c r="AM59" s="496"/>
      <c r="AN59" s="497"/>
      <c r="AO59" s="498"/>
      <c r="AP59" s="499"/>
      <c r="AQ59" s="502"/>
      <c r="AX59" s="456"/>
      <c r="AY59" s="456"/>
      <c r="AZ59" s="456"/>
      <c r="BA59" s="456"/>
      <c r="BB59" s="456"/>
      <c r="BC59" s="456"/>
      <c r="BD59" s="456"/>
    </row>
    <row r="60" spans="1:56" ht="18" customHeight="1">
      <c r="A60" s="477"/>
      <c r="B60" s="479"/>
      <c r="C60" s="480"/>
      <c r="D60" s="481"/>
      <c r="E60" s="482"/>
      <c r="F60" s="484"/>
      <c r="G60" s="485"/>
      <c r="H60" s="485"/>
      <c r="I60" s="485"/>
      <c r="J60" s="486"/>
      <c r="K60" s="86">
        <f>O44</f>
        <v>15</v>
      </c>
      <c r="L60" s="86" t="str">
        <f>IF(K60&gt;O60,"○","　")</f>
        <v>○</v>
      </c>
      <c r="M60" s="86" t="s">
        <v>42</v>
      </c>
      <c r="N60" s="86" t="str">
        <f>IF(O60&gt;K60,"○","　")</f>
        <v>　</v>
      </c>
      <c r="O60" s="87">
        <f>T44</f>
        <v>12</v>
      </c>
      <c r="P60" s="86">
        <f>O13</f>
        <v>15</v>
      </c>
      <c r="Q60" s="86" t="str">
        <f>IF(P60&gt;T60,"○","　")</f>
        <v>○</v>
      </c>
      <c r="R60" s="86" t="s">
        <v>42</v>
      </c>
      <c r="S60" s="86" t="str">
        <f>IF(T60&gt;P60,"○","　")</f>
        <v>　</v>
      </c>
      <c r="T60" s="87">
        <f>T13</f>
        <v>13</v>
      </c>
      <c r="U60" s="86">
        <f>O32</f>
        <v>15</v>
      </c>
      <c r="V60" s="86" t="str">
        <f>IF(U60&gt;Y60,"○","　")</f>
        <v>○</v>
      </c>
      <c r="W60" s="86" t="s">
        <v>42</v>
      </c>
      <c r="X60" s="86" t="str">
        <f>IF(Y60&gt;U60,"○","　")</f>
        <v>　</v>
      </c>
      <c r="Y60" s="87">
        <f>T32</f>
        <v>10</v>
      </c>
      <c r="Z60" s="86">
        <f>O25</f>
        <v>16</v>
      </c>
      <c r="AA60" s="86" t="str">
        <f>IF(Z60&gt;AD60,"○","　")</f>
        <v>　</v>
      </c>
      <c r="AB60" s="86" t="s">
        <v>42</v>
      </c>
      <c r="AC60" s="86" t="str">
        <f>IF(AD60&gt;Z60,"○","　")</f>
        <v>○</v>
      </c>
      <c r="AD60" s="87">
        <f>T25</f>
        <v>17</v>
      </c>
      <c r="AE60" s="90"/>
      <c r="AF60" s="90"/>
      <c r="AG60" s="90"/>
      <c r="AH60" s="90"/>
      <c r="AI60" s="91"/>
      <c r="AJ60" s="490"/>
      <c r="AK60" s="492"/>
      <c r="AL60" s="494"/>
      <c r="AM60" s="503">
        <f>SUM(F56,K56,P56,U56,Z56,AE56)</f>
        <v>6</v>
      </c>
      <c r="AN60" s="492" t="s">
        <v>42</v>
      </c>
      <c r="AO60" s="494">
        <f>SUM(J56,O56,T56,Y56,AD56,AI56)</f>
        <v>3</v>
      </c>
      <c r="AP60" s="499"/>
      <c r="AQ60" s="502"/>
      <c r="AX60" s="456"/>
      <c r="AY60" s="456"/>
      <c r="AZ60" s="456"/>
      <c r="BA60" s="456"/>
      <c r="BB60" s="456"/>
      <c r="BC60" s="456"/>
      <c r="BD60" s="456"/>
    </row>
    <row r="61" spans="1:56" ht="18" customHeight="1">
      <c r="A61" s="477"/>
      <c r="B61" s="479"/>
      <c r="C61" s="480"/>
      <c r="D61" s="481"/>
      <c r="E61" s="483"/>
      <c r="F61" s="487"/>
      <c r="G61" s="488"/>
      <c r="H61" s="488"/>
      <c r="I61" s="488"/>
      <c r="J61" s="489"/>
      <c r="K61" s="86">
        <f>O45</f>
        <v>0</v>
      </c>
      <c r="L61" s="86" t="str">
        <f>IF(K61&gt;O61,"○","　")</f>
        <v>　</v>
      </c>
      <c r="M61" s="86" t="s">
        <v>42</v>
      </c>
      <c r="N61" s="86" t="str">
        <f>IF(O61&gt;K61,"○","　")</f>
        <v>　</v>
      </c>
      <c r="O61" s="87">
        <f>T45</f>
        <v>0</v>
      </c>
      <c r="P61" s="86">
        <f>O14</f>
        <v>17</v>
      </c>
      <c r="Q61" s="86" t="str">
        <f>IF(P61&gt;T61,"○","　")</f>
        <v>○</v>
      </c>
      <c r="R61" s="86" t="s">
        <v>42</v>
      </c>
      <c r="S61" s="86" t="str">
        <f>IF(T61&gt;P61,"○","　")</f>
        <v>　</v>
      </c>
      <c r="T61" s="87">
        <f>T14</f>
        <v>16</v>
      </c>
      <c r="U61" s="86">
        <f>O33</f>
        <v>0</v>
      </c>
      <c r="V61" s="86" t="str">
        <f>IF(U61&gt;Y61,"○","　")</f>
        <v>　</v>
      </c>
      <c r="W61" s="86" t="s">
        <v>42</v>
      </c>
      <c r="X61" s="86" t="str">
        <f>IF(Y61&gt;U61,"○","　")</f>
        <v>　</v>
      </c>
      <c r="Y61" s="87">
        <f>T33</f>
        <v>0</v>
      </c>
      <c r="Z61" s="86">
        <f>O26</f>
        <v>0</v>
      </c>
      <c r="AA61" s="86" t="str">
        <f>IF(Z61&gt;AD61,"○","　")</f>
        <v>　</v>
      </c>
      <c r="AB61" s="88" t="s">
        <v>42</v>
      </c>
      <c r="AC61" s="86" t="str">
        <f>IF(AD61&gt;Z61,"○","　")</f>
        <v>　</v>
      </c>
      <c r="AD61" s="87">
        <f>T26</f>
        <v>0</v>
      </c>
      <c r="AE61" s="92"/>
      <c r="AF61" s="92"/>
      <c r="AG61" s="92"/>
      <c r="AH61" s="92"/>
      <c r="AI61" s="93"/>
      <c r="AJ61" s="491"/>
      <c r="AK61" s="493"/>
      <c r="AL61" s="495"/>
      <c r="AM61" s="504"/>
      <c r="AN61" s="493"/>
      <c r="AO61" s="495"/>
      <c r="AP61" s="500"/>
      <c r="AQ61" s="502"/>
      <c r="AX61" s="456"/>
      <c r="AY61" s="456"/>
      <c r="AZ61" s="456"/>
      <c r="BA61" s="456"/>
      <c r="BB61" s="456"/>
      <c r="BC61" s="456"/>
      <c r="BD61" s="456"/>
    </row>
    <row r="62" spans="1:56" ht="18" customHeight="1">
      <c r="A62" s="477"/>
      <c r="B62" s="479" t="str">
        <f>C6</f>
        <v>olu‘olu</v>
      </c>
      <c r="C62" s="480"/>
      <c r="D62" s="481"/>
      <c r="E62" s="505">
        <f>IF($CA$118="A",CC121,IF($CA$118="B",CF121,CI121))</f>
      </c>
      <c r="F62" s="94">
        <f>COUNTIF(G65:G67,"○")</f>
        <v>0</v>
      </c>
      <c r="G62" s="94"/>
      <c r="H62" s="94" t="str">
        <f>M56</f>
        <v>⑪</v>
      </c>
      <c r="I62" s="94"/>
      <c r="J62" s="94">
        <f>COUNTIF(I65:I67,"○")</f>
        <v>2</v>
      </c>
      <c r="K62" s="506"/>
      <c r="L62" s="507"/>
      <c r="M62" s="507"/>
      <c r="N62" s="507"/>
      <c r="O62" s="508"/>
      <c r="P62" s="95"/>
      <c r="Q62" s="95"/>
      <c r="R62" s="95"/>
      <c r="S62" s="95"/>
      <c r="T62" s="96"/>
      <c r="U62" s="94">
        <f>COUNTIF(V65:V67,"○")</f>
        <v>1</v>
      </c>
      <c r="V62" s="94"/>
      <c r="W62" s="97" t="s">
        <v>158</v>
      </c>
      <c r="X62" s="94"/>
      <c r="Y62" s="98">
        <f>COUNTIF(X65:X67,"○")</f>
        <v>2</v>
      </c>
      <c r="Z62" s="94">
        <f>COUNTIF(AA65:AA67,"○")</f>
        <v>2</v>
      </c>
      <c r="AA62" s="94"/>
      <c r="AB62" s="97" t="s">
        <v>159</v>
      </c>
      <c r="AC62" s="94"/>
      <c r="AD62" s="98">
        <f>COUNTIF(AC65:AC67,"○")</f>
        <v>0</v>
      </c>
      <c r="AE62" s="94">
        <f>COUNTIF(AF65:AF67,"○")</f>
        <v>0</v>
      </c>
      <c r="AF62" s="94"/>
      <c r="AG62" s="89" t="s">
        <v>160</v>
      </c>
      <c r="AH62" s="94"/>
      <c r="AI62" s="98">
        <f>COUNTIF(AH65:AH67,"○")</f>
        <v>2</v>
      </c>
      <c r="AJ62" s="511">
        <f>COUNTIF(F63:AE63,"○")</f>
        <v>1</v>
      </c>
      <c r="AK62" s="512" t="s">
        <v>42</v>
      </c>
      <c r="AL62" s="513">
        <f>COUNTIF(J64:AI64,"○")</f>
        <v>3</v>
      </c>
      <c r="AM62" s="514">
        <f>IF(AO66=0,10,AM66/AO66)</f>
        <v>0.5</v>
      </c>
      <c r="AN62" s="515"/>
      <c r="AO62" s="516"/>
      <c r="AP62" s="517">
        <f>SUM(F65:F67,K65:K67,P65:P67,U65:U67,Z65:Z67,AE65:AE67)/SUM(J65:J67,O65:O67,T65:T67,Y65:Y67,AD65:AD67,AI65:AI67)</f>
        <v>0.984</v>
      </c>
      <c r="AQ62" s="518">
        <f>IF(AS$94=AS$93,RANK(BC62,BC$56:BC$89,0),"")</f>
        <v>5</v>
      </c>
      <c r="AS62" s="65">
        <f>SUM(AJ62:AL67)</f>
        <v>4</v>
      </c>
      <c r="AT62" s="65">
        <f>AU62-AV62</f>
        <v>0</v>
      </c>
      <c r="AU62" s="65">
        <f>SUM(F62:AI62)</f>
        <v>9</v>
      </c>
      <c r="AV62" s="65">
        <f>SUM(AM66:AO67)</f>
        <v>9</v>
      </c>
      <c r="AX62" s="456">
        <f>RANK(AJ62,AJ56:AJ91,1)</f>
        <v>1</v>
      </c>
      <c r="AY62" s="456">
        <f>RANK(BD62,BD56:BD91,1)</f>
        <v>1</v>
      </c>
      <c r="AZ62" s="456">
        <f>RANK(AP62,AP56:AP89,1)</f>
        <v>4</v>
      </c>
      <c r="BA62" s="456">
        <f>AX62*100</f>
        <v>100</v>
      </c>
      <c r="BB62" s="456">
        <f>AY62*10</f>
        <v>10</v>
      </c>
      <c r="BC62" s="456">
        <f>SUM(AZ62:BB67)</f>
        <v>114</v>
      </c>
      <c r="BD62" s="456">
        <f>AM62-AO62</f>
        <v>0.5</v>
      </c>
    </row>
    <row r="63" spans="1:56" ht="13.5" customHeight="1" hidden="1">
      <c r="A63" s="477"/>
      <c r="B63" s="479"/>
      <c r="C63" s="480"/>
      <c r="D63" s="481"/>
      <c r="E63" s="482"/>
      <c r="F63" s="86" t="str">
        <f>IF(F62&gt;J62,"○","　")</f>
        <v>　</v>
      </c>
      <c r="G63" s="86"/>
      <c r="H63" s="86"/>
      <c r="I63" s="86"/>
      <c r="J63" s="86"/>
      <c r="K63" s="509"/>
      <c r="L63" s="485"/>
      <c r="M63" s="485"/>
      <c r="N63" s="485"/>
      <c r="O63" s="486"/>
      <c r="P63" s="90"/>
      <c r="Q63" s="90"/>
      <c r="R63" s="90"/>
      <c r="S63" s="90"/>
      <c r="T63" s="91"/>
      <c r="U63" s="86" t="str">
        <f>IF(U62&gt;Y62,"○","　")</f>
        <v>　</v>
      </c>
      <c r="V63" s="86"/>
      <c r="W63" s="86"/>
      <c r="X63" s="86"/>
      <c r="Y63" s="87"/>
      <c r="Z63" s="86" t="str">
        <f>IF(Z62&gt;AD62,"○","　")</f>
        <v>○</v>
      </c>
      <c r="AA63" s="86"/>
      <c r="AB63" s="86"/>
      <c r="AC63" s="86"/>
      <c r="AD63" s="87"/>
      <c r="AE63" s="86" t="str">
        <f>IF(AE62&gt;AI62,"○","　")</f>
        <v>　</v>
      </c>
      <c r="AF63" s="86"/>
      <c r="AG63" s="86"/>
      <c r="AH63" s="86"/>
      <c r="AI63" s="87"/>
      <c r="AJ63" s="490"/>
      <c r="AK63" s="492"/>
      <c r="AL63" s="494"/>
      <c r="AM63" s="496"/>
      <c r="AN63" s="497"/>
      <c r="AO63" s="498"/>
      <c r="AP63" s="499"/>
      <c r="AQ63" s="518"/>
      <c r="AX63" s="456"/>
      <c r="AY63" s="456"/>
      <c r="AZ63" s="456"/>
      <c r="BA63" s="456"/>
      <c r="BB63" s="456"/>
      <c r="BC63" s="456"/>
      <c r="BD63" s="456"/>
    </row>
    <row r="64" spans="1:56" ht="13.5" customHeight="1" hidden="1">
      <c r="A64" s="477"/>
      <c r="B64" s="479"/>
      <c r="C64" s="480"/>
      <c r="D64" s="481"/>
      <c r="E64" s="482"/>
      <c r="F64" s="86"/>
      <c r="G64" s="86"/>
      <c r="H64" s="86"/>
      <c r="I64" s="86"/>
      <c r="J64" s="86" t="str">
        <f>IF(J62&gt;F62,"○","　")</f>
        <v>○</v>
      </c>
      <c r="K64" s="509"/>
      <c r="L64" s="485"/>
      <c r="M64" s="485"/>
      <c r="N64" s="485"/>
      <c r="O64" s="486"/>
      <c r="P64" s="90"/>
      <c r="Q64" s="90"/>
      <c r="R64" s="90"/>
      <c r="S64" s="90"/>
      <c r="T64" s="91"/>
      <c r="U64" s="86"/>
      <c r="V64" s="86"/>
      <c r="W64" s="86"/>
      <c r="X64" s="86"/>
      <c r="Y64" s="87" t="str">
        <f>IF(Y62&gt;U62,"○","　")</f>
        <v>○</v>
      </c>
      <c r="Z64" s="86"/>
      <c r="AA64" s="86"/>
      <c r="AB64" s="86"/>
      <c r="AC64" s="86"/>
      <c r="AD64" s="87" t="str">
        <f>IF(AD62&gt;Z62,"○","　")</f>
        <v>　</v>
      </c>
      <c r="AE64" s="86"/>
      <c r="AF64" s="86"/>
      <c r="AG64" s="86"/>
      <c r="AH64" s="86"/>
      <c r="AI64" s="87" t="str">
        <f>IF(AI62&gt;AE62,"○","　")</f>
        <v>○</v>
      </c>
      <c r="AJ64" s="490"/>
      <c r="AK64" s="492"/>
      <c r="AL64" s="494"/>
      <c r="AM64" s="496"/>
      <c r="AN64" s="497"/>
      <c r="AO64" s="498"/>
      <c r="AP64" s="499"/>
      <c r="AQ64" s="518"/>
      <c r="AX64" s="456"/>
      <c r="AY64" s="456"/>
      <c r="AZ64" s="456"/>
      <c r="BA64" s="456"/>
      <c r="BB64" s="456"/>
      <c r="BC64" s="456"/>
      <c r="BD64" s="456"/>
    </row>
    <row r="65" spans="1:56" ht="18" customHeight="1">
      <c r="A65" s="477"/>
      <c r="B65" s="479"/>
      <c r="C65" s="480"/>
      <c r="D65" s="481"/>
      <c r="E65" s="482"/>
      <c r="F65" s="86">
        <f>O59</f>
        <v>15</v>
      </c>
      <c r="G65" s="86" t="str">
        <f>IF(F65&gt;J65,"○","　")</f>
        <v>　</v>
      </c>
      <c r="H65" s="86" t="s">
        <v>157</v>
      </c>
      <c r="I65" s="86" t="str">
        <f>IF(J65&gt;F65,"○","　")</f>
        <v>○</v>
      </c>
      <c r="J65" s="86">
        <f>K59</f>
        <v>17</v>
      </c>
      <c r="K65" s="509"/>
      <c r="L65" s="485"/>
      <c r="M65" s="485"/>
      <c r="N65" s="485"/>
      <c r="O65" s="486"/>
      <c r="P65" s="90"/>
      <c r="Q65" s="90"/>
      <c r="R65" s="90"/>
      <c r="S65" s="90"/>
      <c r="T65" s="91"/>
      <c r="U65" s="86">
        <f>O15</f>
        <v>15</v>
      </c>
      <c r="V65" s="86" t="str">
        <f>IF(U65&gt;Y65,"○","　")</f>
        <v>　</v>
      </c>
      <c r="W65" s="86" t="s">
        <v>157</v>
      </c>
      <c r="X65" s="86" t="str">
        <f>IF(Y65&gt;U65,"○","　")</f>
        <v>○</v>
      </c>
      <c r="Y65" s="87">
        <f>T15</f>
        <v>17</v>
      </c>
      <c r="Z65" s="86">
        <f>O37</f>
        <v>16</v>
      </c>
      <c r="AA65" s="86" t="str">
        <f>IF(Z65&gt;AD65,"○","　")</f>
        <v>○</v>
      </c>
      <c r="AB65" s="86" t="s">
        <v>157</v>
      </c>
      <c r="AC65" s="86" t="str">
        <f>IF(AD65&gt;Z65,"○","　")</f>
        <v>　</v>
      </c>
      <c r="AD65" s="87">
        <f>T37</f>
        <v>14</v>
      </c>
      <c r="AE65" s="86">
        <f>O27</f>
        <v>12</v>
      </c>
      <c r="AF65" s="86" t="str">
        <f>IF(AE65&gt;AI65,"○","　")</f>
        <v>　</v>
      </c>
      <c r="AG65" s="86" t="s">
        <v>157</v>
      </c>
      <c r="AH65" s="86" t="str">
        <f>IF(AI65&gt;AE65,"○","　")</f>
        <v>○</v>
      </c>
      <c r="AI65" s="87">
        <f>T27</f>
        <v>15</v>
      </c>
      <c r="AJ65" s="490"/>
      <c r="AK65" s="492"/>
      <c r="AL65" s="494"/>
      <c r="AM65" s="496"/>
      <c r="AN65" s="497"/>
      <c r="AO65" s="498"/>
      <c r="AP65" s="499"/>
      <c r="AQ65" s="518"/>
      <c r="AX65" s="456"/>
      <c r="AY65" s="456"/>
      <c r="AZ65" s="456"/>
      <c r="BA65" s="456"/>
      <c r="BB65" s="456"/>
      <c r="BC65" s="456"/>
      <c r="BD65" s="456"/>
    </row>
    <row r="66" spans="1:56" ht="18" customHeight="1">
      <c r="A66" s="477"/>
      <c r="B66" s="479"/>
      <c r="C66" s="480"/>
      <c r="D66" s="481"/>
      <c r="E66" s="482"/>
      <c r="F66" s="86">
        <f>O60</f>
        <v>12</v>
      </c>
      <c r="G66" s="86" t="str">
        <f>IF(F66&gt;J66,"○","　")</f>
        <v>　</v>
      </c>
      <c r="H66" s="86" t="s">
        <v>42</v>
      </c>
      <c r="I66" s="86" t="str">
        <f>IF(J66&gt;F66,"○","　")</f>
        <v>○</v>
      </c>
      <c r="J66" s="86">
        <f>K60</f>
        <v>15</v>
      </c>
      <c r="K66" s="509"/>
      <c r="L66" s="485"/>
      <c r="M66" s="485"/>
      <c r="N66" s="485"/>
      <c r="O66" s="486"/>
      <c r="P66" s="90"/>
      <c r="Q66" s="90"/>
      <c r="R66" s="90"/>
      <c r="S66" s="90"/>
      <c r="T66" s="91"/>
      <c r="U66" s="86">
        <f>O16</f>
        <v>15</v>
      </c>
      <c r="V66" s="86" t="str">
        <f>IF(U66&gt;Y66,"○","　")</f>
        <v>○</v>
      </c>
      <c r="W66" s="86" t="s">
        <v>42</v>
      </c>
      <c r="X66" s="86" t="str">
        <f>IF(Y66&gt;U66,"○","　")</f>
        <v>　</v>
      </c>
      <c r="Y66" s="87">
        <f>T16</f>
        <v>10</v>
      </c>
      <c r="Z66" s="86">
        <f>O38</f>
        <v>15</v>
      </c>
      <c r="AA66" s="86" t="str">
        <f>IF(Z66&gt;AD66,"○","　")</f>
        <v>○</v>
      </c>
      <c r="AB66" s="86" t="s">
        <v>42</v>
      </c>
      <c r="AC66" s="86" t="str">
        <f>IF(AD66&gt;Z66,"○","　")</f>
        <v>　</v>
      </c>
      <c r="AD66" s="87">
        <f>T38</f>
        <v>7</v>
      </c>
      <c r="AE66" s="86">
        <f>O28</f>
        <v>10</v>
      </c>
      <c r="AF66" s="86" t="str">
        <f>IF(AE66&gt;AI66,"○","　")</f>
        <v>　</v>
      </c>
      <c r="AG66" s="86" t="s">
        <v>42</v>
      </c>
      <c r="AH66" s="86" t="str">
        <f>IF(AI66&gt;AE66,"○","　")</f>
        <v>○</v>
      </c>
      <c r="AI66" s="87">
        <f>T28</f>
        <v>15</v>
      </c>
      <c r="AJ66" s="490"/>
      <c r="AK66" s="492"/>
      <c r="AL66" s="494"/>
      <c r="AM66" s="503">
        <f>SUM(F62,K62,P62,U62,Z62,AE62,)</f>
        <v>3</v>
      </c>
      <c r="AN66" s="492" t="s">
        <v>42</v>
      </c>
      <c r="AO66" s="494">
        <f>SUM(J62,O62,T62,Y62,AD62,AI62)</f>
        <v>6</v>
      </c>
      <c r="AP66" s="499"/>
      <c r="AQ66" s="518"/>
      <c r="AX66" s="456"/>
      <c r="AY66" s="456"/>
      <c r="AZ66" s="456"/>
      <c r="BA66" s="456"/>
      <c r="BB66" s="456"/>
      <c r="BC66" s="456"/>
      <c r="BD66" s="456"/>
    </row>
    <row r="67" spans="1:56" ht="18" customHeight="1">
      <c r="A67" s="477"/>
      <c r="B67" s="479"/>
      <c r="C67" s="480"/>
      <c r="D67" s="481"/>
      <c r="E67" s="483"/>
      <c r="F67" s="88">
        <f>O61</f>
        <v>0</v>
      </c>
      <c r="G67" s="88" t="str">
        <f>IF(F67&gt;J67,"○","　")</f>
        <v>　</v>
      </c>
      <c r="H67" s="88" t="s">
        <v>42</v>
      </c>
      <c r="I67" s="88" t="str">
        <f>IF(J67&gt;F67,"○","　")</f>
        <v>　</v>
      </c>
      <c r="J67" s="88">
        <f>K61</f>
        <v>0</v>
      </c>
      <c r="K67" s="510"/>
      <c r="L67" s="488"/>
      <c r="M67" s="488"/>
      <c r="N67" s="488"/>
      <c r="O67" s="489"/>
      <c r="P67" s="92"/>
      <c r="Q67" s="92"/>
      <c r="R67" s="92"/>
      <c r="S67" s="92"/>
      <c r="T67" s="93"/>
      <c r="U67" s="86">
        <f>O17</f>
        <v>13</v>
      </c>
      <c r="V67" s="86" t="str">
        <f>IF(U67&gt;Y67,"○","　")</f>
        <v>　</v>
      </c>
      <c r="W67" s="86" t="s">
        <v>42</v>
      </c>
      <c r="X67" s="86" t="str">
        <f>IF(Y67&gt;U67,"○","　")</f>
        <v>○</v>
      </c>
      <c r="Y67" s="87">
        <f>T17</f>
        <v>15</v>
      </c>
      <c r="Z67" s="86">
        <f>O39</f>
        <v>0</v>
      </c>
      <c r="AA67" s="86" t="str">
        <f>IF(Z67&gt;AD67,"○","　")</f>
        <v>　</v>
      </c>
      <c r="AB67" s="86" t="s">
        <v>42</v>
      </c>
      <c r="AC67" s="86" t="str">
        <f>IF(AD67&gt;Z67,"○","　")</f>
        <v>　</v>
      </c>
      <c r="AD67" s="87">
        <f>T39</f>
        <v>0</v>
      </c>
      <c r="AE67" s="86">
        <f>O29</f>
        <v>0</v>
      </c>
      <c r="AF67" s="86" t="str">
        <f>IF(AE67&gt;AI67,"○","　")</f>
        <v>　</v>
      </c>
      <c r="AG67" s="88" t="s">
        <v>42</v>
      </c>
      <c r="AH67" s="86" t="str">
        <f>IF(AI67&gt;AE67,"○","　")</f>
        <v>　</v>
      </c>
      <c r="AI67" s="87">
        <f>T29</f>
        <v>0</v>
      </c>
      <c r="AJ67" s="491"/>
      <c r="AK67" s="493"/>
      <c r="AL67" s="495"/>
      <c r="AM67" s="504"/>
      <c r="AN67" s="493"/>
      <c r="AO67" s="495"/>
      <c r="AP67" s="500"/>
      <c r="AQ67" s="518"/>
      <c r="AX67" s="456"/>
      <c r="AY67" s="456"/>
      <c r="AZ67" s="456"/>
      <c r="BA67" s="456"/>
      <c r="BB67" s="456"/>
      <c r="BC67" s="456"/>
      <c r="BD67" s="456"/>
    </row>
    <row r="68" spans="1:56" ht="18" customHeight="1">
      <c r="A68" s="477"/>
      <c r="B68" s="479" t="str">
        <f>C7</f>
        <v>Unknown</v>
      </c>
      <c r="C68" s="480"/>
      <c r="D68" s="481"/>
      <c r="E68" s="505">
        <f>IF($CA$118="A",CC122,IF($CA$118="B",CF122,CI122))</f>
      </c>
      <c r="F68" s="94">
        <f>COUNTIF(G71:G73,"○")</f>
        <v>1</v>
      </c>
      <c r="G68" s="94"/>
      <c r="H68" s="94" t="str">
        <f>R56</f>
        <v>①</v>
      </c>
      <c r="I68" s="94"/>
      <c r="J68" s="98">
        <f>COUNTIF(I71:I73,"○")</f>
        <v>2</v>
      </c>
      <c r="K68" s="95"/>
      <c r="L68" s="95"/>
      <c r="M68" s="95"/>
      <c r="N68" s="95"/>
      <c r="O68" s="96"/>
      <c r="P68" s="506"/>
      <c r="Q68" s="507"/>
      <c r="R68" s="507"/>
      <c r="S68" s="507"/>
      <c r="T68" s="508"/>
      <c r="U68" s="94">
        <f>COUNTIF(V71:V73,"○")</f>
        <v>1</v>
      </c>
      <c r="V68" s="94"/>
      <c r="W68" s="97" t="s">
        <v>161</v>
      </c>
      <c r="X68" s="94"/>
      <c r="Y68" s="98">
        <f>COUNTIF(X71:X73,"○")</f>
        <v>2</v>
      </c>
      <c r="Z68" s="94">
        <f>COUNTIF(AA71:AA73,"○")</f>
        <v>2</v>
      </c>
      <c r="AA68" s="94"/>
      <c r="AB68" s="97" t="s">
        <v>162</v>
      </c>
      <c r="AC68" s="94"/>
      <c r="AD68" s="98">
        <f>COUNTIF(AC71:AC73,"○")</f>
        <v>1</v>
      </c>
      <c r="AE68" s="94">
        <f>COUNTIF(AF71:AF73,"○")</f>
        <v>0</v>
      </c>
      <c r="AF68" s="94"/>
      <c r="AG68" s="89" t="s">
        <v>163</v>
      </c>
      <c r="AH68" s="94"/>
      <c r="AI68" s="98">
        <f>COUNTIF(AH71:AH73,"○")</f>
        <v>2</v>
      </c>
      <c r="AJ68" s="511">
        <f>COUNTIF(F69:AE69,"○")</f>
        <v>1</v>
      </c>
      <c r="AK68" s="512" t="s">
        <v>42</v>
      </c>
      <c r="AL68" s="513">
        <f>COUNTIF(J70:AI70,"○")</f>
        <v>3</v>
      </c>
      <c r="AM68" s="514">
        <f>IF(AO72=0,10,AM72/AO72)</f>
        <v>0.5714285714285714</v>
      </c>
      <c r="AN68" s="515"/>
      <c r="AO68" s="516"/>
      <c r="AP68" s="517">
        <f>SUM(F71:F73,K71:K73,P71:P73,U71:U73,Z71:Z73,AE71:AE73)/SUM(J71:J73,O71:O73,T71:T73,Y71:Y73,AD71:AD73,AI71:AI73)</f>
        <v>0.9625</v>
      </c>
      <c r="AQ68" s="518">
        <f>IF(AS$94=AS$93,RANK(BC68,BC$56:BC$89,0),"")</f>
        <v>4</v>
      </c>
      <c r="AS68" s="65">
        <f>SUM(AJ68:AL73)</f>
        <v>4</v>
      </c>
      <c r="AT68" s="65">
        <f>AU68-AV68</f>
        <v>0</v>
      </c>
      <c r="AU68" s="65">
        <f>SUM(F68:AI68)</f>
        <v>11</v>
      </c>
      <c r="AV68" s="65">
        <f>SUM(AM72:AO73)</f>
        <v>11</v>
      </c>
      <c r="AX68" s="456">
        <f>RANK(AJ68,AJ56:AJ91,1)</f>
        <v>1</v>
      </c>
      <c r="AY68" s="456">
        <f>RANK(BD68,BD56:BD91,1)</f>
        <v>3</v>
      </c>
      <c r="AZ68" s="456">
        <f>RANK(AP68,AP56:AP89,1)</f>
        <v>3</v>
      </c>
      <c r="BA68" s="456">
        <f>AX68*100</f>
        <v>100</v>
      </c>
      <c r="BB68" s="456">
        <f>AY68*10</f>
        <v>30</v>
      </c>
      <c r="BC68" s="456">
        <f>SUM(AZ68:BB73)</f>
        <v>133</v>
      </c>
      <c r="BD68" s="456">
        <f>AM68-AO68</f>
        <v>0.5714285714285714</v>
      </c>
    </row>
    <row r="69" spans="1:56" ht="13.5" customHeight="1" hidden="1">
      <c r="A69" s="477"/>
      <c r="B69" s="479"/>
      <c r="C69" s="480"/>
      <c r="D69" s="481"/>
      <c r="E69" s="482"/>
      <c r="F69" s="86" t="str">
        <f>IF(F68&gt;J68,"○","　")</f>
        <v>　</v>
      </c>
      <c r="G69" s="86"/>
      <c r="H69" s="86"/>
      <c r="I69" s="86"/>
      <c r="J69" s="87"/>
      <c r="K69" s="90"/>
      <c r="L69" s="90"/>
      <c r="M69" s="90"/>
      <c r="N69" s="90"/>
      <c r="O69" s="91"/>
      <c r="P69" s="509"/>
      <c r="Q69" s="485"/>
      <c r="R69" s="485"/>
      <c r="S69" s="485"/>
      <c r="T69" s="486"/>
      <c r="U69" s="86" t="str">
        <f>IF(U68&gt;Y68,"○","　")</f>
        <v>　</v>
      </c>
      <c r="V69" s="86"/>
      <c r="W69" s="86"/>
      <c r="X69" s="86"/>
      <c r="Y69" s="87"/>
      <c r="Z69" s="86" t="str">
        <f>IF(Z68&gt;AD68,"○","　")</f>
        <v>○</v>
      </c>
      <c r="AA69" s="86"/>
      <c r="AB69" s="86"/>
      <c r="AC69" s="86"/>
      <c r="AD69" s="87"/>
      <c r="AE69" s="86" t="str">
        <f>IF(AE68&gt;AI68,"○","　")</f>
        <v>　</v>
      </c>
      <c r="AF69" s="86"/>
      <c r="AG69" s="86"/>
      <c r="AH69" s="86"/>
      <c r="AI69" s="87"/>
      <c r="AJ69" s="490"/>
      <c r="AK69" s="492"/>
      <c r="AL69" s="494"/>
      <c r="AM69" s="496"/>
      <c r="AN69" s="497"/>
      <c r="AO69" s="498"/>
      <c r="AP69" s="499"/>
      <c r="AQ69" s="518"/>
      <c r="AX69" s="456"/>
      <c r="AY69" s="456"/>
      <c r="AZ69" s="456"/>
      <c r="BA69" s="456"/>
      <c r="BB69" s="456"/>
      <c r="BC69" s="456"/>
      <c r="BD69" s="456"/>
    </row>
    <row r="70" spans="1:56" ht="13.5" customHeight="1" hidden="1">
      <c r="A70" s="477"/>
      <c r="B70" s="479"/>
      <c r="C70" s="480"/>
      <c r="D70" s="481"/>
      <c r="E70" s="482"/>
      <c r="F70" s="86"/>
      <c r="G70" s="86"/>
      <c r="H70" s="86"/>
      <c r="I70" s="86"/>
      <c r="J70" s="87" t="str">
        <f>IF(J68&gt;F68,"○","　")</f>
        <v>○</v>
      </c>
      <c r="K70" s="90"/>
      <c r="L70" s="90"/>
      <c r="M70" s="90"/>
      <c r="N70" s="90"/>
      <c r="O70" s="91"/>
      <c r="P70" s="509"/>
      <c r="Q70" s="485"/>
      <c r="R70" s="485"/>
      <c r="S70" s="485"/>
      <c r="T70" s="486"/>
      <c r="U70" s="86"/>
      <c r="V70" s="86"/>
      <c r="W70" s="86"/>
      <c r="X70" s="86"/>
      <c r="Y70" s="87" t="str">
        <f>IF(Y68&gt;U68,"○","　")</f>
        <v>○</v>
      </c>
      <c r="Z70" s="86"/>
      <c r="AA70" s="86"/>
      <c r="AB70" s="86"/>
      <c r="AC70" s="86"/>
      <c r="AD70" s="87" t="str">
        <f>IF(AD68&gt;Z68,"○","　")</f>
        <v>　</v>
      </c>
      <c r="AE70" s="86"/>
      <c r="AF70" s="86"/>
      <c r="AG70" s="86"/>
      <c r="AH70" s="86"/>
      <c r="AI70" s="87" t="str">
        <f>IF(AI68&gt;AE68,"○","　")</f>
        <v>○</v>
      </c>
      <c r="AJ70" s="490"/>
      <c r="AK70" s="492"/>
      <c r="AL70" s="494"/>
      <c r="AM70" s="496"/>
      <c r="AN70" s="497"/>
      <c r="AO70" s="498"/>
      <c r="AP70" s="499"/>
      <c r="AQ70" s="518"/>
      <c r="AX70" s="456"/>
      <c r="AY70" s="456"/>
      <c r="AZ70" s="456"/>
      <c r="BA70" s="456"/>
      <c r="BB70" s="456"/>
      <c r="BC70" s="456"/>
      <c r="BD70" s="456"/>
    </row>
    <row r="71" spans="1:56" ht="18" customHeight="1">
      <c r="A71" s="477"/>
      <c r="B71" s="479"/>
      <c r="C71" s="480"/>
      <c r="D71" s="481"/>
      <c r="E71" s="482"/>
      <c r="F71" s="86">
        <f>T59</f>
        <v>17</v>
      </c>
      <c r="G71" s="86" t="str">
        <f>IF(F71&gt;J71,"○","　")</f>
        <v>○</v>
      </c>
      <c r="H71" s="86" t="s">
        <v>157</v>
      </c>
      <c r="I71" s="86" t="str">
        <f>IF(J71&gt;F71,"○","　")</f>
        <v>　</v>
      </c>
      <c r="J71" s="87">
        <f>P59</f>
        <v>16</v>
      </c>
      <c r="K71" s="90"/>
      <c r="L71" s="90"/>
      <c r="M71" s="90"/>
      <c r="N71" s="90"/>
      <c r="O71" s="91"/>
      <c r="P71" s="509"/>
      <c r="Q71" s="485"/>
      <c r="R71" s="485"/>
      <c r="S71" s="485"/>
      <c r="T71" s="486"/>
      <c r="U71" s="86">
        <f>O40</f>
        <v>17</v>
      </c>
      <c r="V71" s="86" t="str">
        <f>IF(U71&gt;Y71,"○","　")</f>
        <v>○</v>
      </c>
      <c r="W71" s="86" t="s">
        <v>157</v>
      </c>
      <c r="X71" s="86" t="str">
        <f>IF(Y71&gt;U71,"○","　")</f>
        <v>　</v>
      </c>
      <c r="Y71" s="87">
        <f>T40</f>
        <v>16</v>
      </c>
      <c r="Z71" s="86">
        <f>O18</f>
        <v>10</v>
      </c>
      <c r="AA71" s="86" t="str">
        <f>IF(Z71&gt;AD71,"○","　")</f>
        <v>　</v>
      </c>
      <c r="AB71" s="86" t="s">
        <v>157</v>
      </c>
      <c r="AC71" s="86" t="str">
        <f>IF(AD71&gt;Z71,"○","　")</f>
        <v>○</v>
      </c>
      <c r="AD71" s="87">
        <f>T18</f>
        <v>15</v>
      </c>
      <c r="AE71" s="86">
        <f>O34</f>
        <v>11</v>
      </c>
      <c r="AF71" s="86" t="str">
        <f>IF(AE71&gt;AI71,"○","　")</f>
        <v>　</v>
      </c>
      <c r="AG71" s="86" t="s">
        <v>157</v>
      </c>
      <c r="AH71" s="86" t="str">
        <f>IF(AI71&gt;AE71,"○","　")</f>
        <v>○</v>
      </c>
      <c r="AI71" s="87">
        <f>T34</f>
        <v>15</v>
      </c>
      <c r="AJ71" s="490"/>
      <c r="AK71" s="492"/>
      <c r="AL71" s="494"/>
      <c r="AM71" s="496"/>
      <c r="AN71" s="497"/>
      <c r="AO71" s="498"/>
      <c r="AP71" s="499"/>
      <c r="AQ71" s="518"/>
      <c r="AX71" s="456"/>
      <c r="AY71" s="456"/>
      <c r="AZ71" s="456"/>
      <c r="BA71" s="456"/>
      <c r="BB71" s="456"/>
      <c r="BC71" s="456"/>
      <c r="BD71" s="456"/>
    </row>
    <row r="72" spans="1:56" ht="18" customHeight="1">
      <c r="A72" s="477"/>
      <c r="B72" s="479"/>
      <c r="C72" s="480"/>
      <c r="D72" s="481"/>
      <c r="E72" s="482"/>
      <c r="F72" s="86">
        <f>T60</f>
        <v>13</v>
      </c>
      <c r="G72" s="86" t="str">
        <f>IF(F72&gt;J72,"○","　")</f>
        <v>　</v>
      </c>
      <c r="H72" s="86" t="s">
        <v>42</v>
      </c>
      <c r="I72" s="86" t="str">
        <f>IF(J72&gt;F72,"○","　")</f>
        <v>○</v>
      </c>
      <c r="J72" s="87">
        <f>P60</f>
        <v>15</v>
      </c>
      <c r="K72" s="90"/>
      <c r="L72" s="90"/>
      <c r="M72" s="90"/>
      <c r="N72" s="90"/>
      <c r="O72" s="91"/>
      <c r="P72" s="509"/>
      <c r="Q72" s="485"/>
      <c r="R72" s="485"/>
      <c r="S72" s="485"/>
      <c r="T72" s="486"/>
      <c r="U72" s="86">
        <f>O41</f>
        <v>11</v>
      </c>
      <c r="V72" s="86" t="str">
        <f>IF(U72&gt;Y72,"○","　")</f>
        <v>　</v>
      </c>
      <c r="W72" s="86" t="s">
        <v>42</v>
      </c>
      <c r="X72" s="86" t="str">
        <f>IF(Y72&gt;U72,"○","　")</f>
        <v>○</v>
      </c>
      <c r="Y72" s="87">
        <f>T41</f>
        <v>15</v>
      </c>
      <c r="Z72" s="86">
        <f>O19</f>
        <v>15</v>
      </c>
      <c r="AA72" s="86" t="str">
        <f>IF(Z72&gt;AD72,"○","　")</f>
        <v>○</v>
      </c>
      <c r="AB72" s="86" t="s">
        <v>42</v>
      </c>
      <c r="AC72" s="86" t="str">
        <f>IF(AD72&gt;Z72,"○","　")</f>
        <v>　</v>
      </c>
      <c r="AD72" s="87">
        <f>T19</f>
        <v>7</v>
      </c>
      <c r="AE72" s="86">
        <f>O35</f>
        <v>13</v>
      </c>
      <c r="AF72" s="86" t="str">
        <f>IF(AE72&gt;AI72,"○","　")</f>
        <v>　</v>
      </c>
      <c r="AG72" s="86" t="s">
        <v>42</v>
      </c>
      <c r="AH72" s="86" t="str">
        <f>IF(AI72&gt;AE72,"○","　")</f>
        <v>○</v>
      </c>
      <c r="AI72" s="87">
        <f>T35</f>
        <v>15</v>
      </c>
      <c r="AJ72" s="490"/>
      <c r="AK72" s="492"/>
      <c r="AL72" s="494"/>
      <c r="AM72" s="503">
        <f>SUM(F68,K68,P68,U68,Z68,AE68,)</f>
        <v>4</v>
      </c>
      <c r="AN72" s="492" t="s">
        <v>42</v>
      </c>
      <c r="AO72" s="494">
        <f>SUM(J68,O68,T68,Y68,AD68,AI68)</f>
        <v>7</v>
      </c>
      <c r="AP72" s="499"/>
      <c r="AQ72" s="518"/>
      <c r="AX72" s="456"/>
      <c r="AY72" s="456"/>
      <c r="AZ72" s="456"/>
      <c r="BA72" s="456"/>
      <c r="BB72" s="456"/>
      <c r="BC72" s="456"/>
      <c r="BD72" s="456"/>
    </row>
    <row r="73" spans="1:56" ht="18" customHeight="1">
      <c r="A73" s="477"/>
      <c r="B73" s="479"/>
      <c r="C73" s="480"/>
      <c r="D73" s="481"/>
      <c r="E73" s="483"/>
      <c r="F73" s="88">
        <f>T61</f>
        <v>16</v>
      </c>
      <c r="G73" s="88" t="str">
        <f>IF(F73&gt;J73,"○","　")</f>
        <v>　</v>
      </c>
      <c r="H73" s="88" t="s">
        <v>42</v>
      </c>
      <c r="I73" s="88" t="str">
        <f>IF(J73&gt;F73,"○","　")</f>
        <v>○</v>
      </c>
      <c r="J73" s="99">
        <f>P61</f>
        <v>17</v>
      </c>
      <c r="K73" s="92"/>
      <c r="L73" s="92"/>
      <c r="M73" s="92"/>
      <c r="N73" s="92"/>
      <c r="O73" s="93"/>
      <c r="P73" s="510"/>
      <c r="Q73" s="488"/>
      <c r="R73" s="488"/>
      <c r="S73" s="488"/>
      <c r="T73" s="489"/>
      <c r="U73" s="86">
        <f>O42</f>
        <v>16</v>
      </c>
      <c r="V73" s="86" t="str">
        <f>IF(U73&gt;Y73,"○","　")</f>
        <v>　</v>
      </c>
      <c r="W73" s="86" t="s">
        <v>42</v>
      </c>
      <c r="X73" s="86" t="str">
        <f>IF(Y73&gt;U73,"○","　")</f>
        <v>○</v>
      </c>
      <c r="Y73" s="87">
        <f>T42</f>
        <v>17</v>
      </c>
      <c r="Z73" s="86">
        <f>O20</f>
        <v>15</v>
      </c>
      <c r="AA73" s="86" t="str">
        <f>IF(Z73&gt;AD73,"○","　")</f>
        <v>○</v>
      </c>
      <c r="AB73" s="86" t="s">
        <v>42</v>
      </c>
      <c r="AC73" s="86" t="str">
        <f>IF(AD73&gt;Z73,"○","　")</f>
        <v>　</v>
      </c>
      <c r="AD73" s="87">
        <f>T20</f>
        <v>12</v>
      </c>
      <c r="AE73" s="86">
        <f>O36</f>
        <v>0</v>
      </c>
      <c r="AF73" s="86" t="str">
        <f>IF(AE73&gt;AI73,"○","　")</f>
        <v>　</v>
      </c>
      <c r="AG73" s="88" t="s">
        <v>42</v>
      </c>
      <c r="AH73" s="86" t="str">
        <f>IF(AI73&gt;AE73,"○","　")</f>
        <v>　</v>
      </c>
      <c r="AI73" s="87">
        <f>T36</f>
        <v>0</v>
      </c>
      <c r="AJ73" s="491"/>
      <c r="AK73" s="493"/>
      <c r="AL73" s="495"/>
      <c r="AM73" s="504"/>
      <c r="AN73" s="493"/>
      <c r="AO73" s="495"/>
      <c r="AP73" s="500"/>
      <c r="AQ73" s="518"/>
      <c r="AX73" s="456"/>
      <c r="AY73" s="456"/>
      <c r="AZ73" s="456"/>
      <c r="BA73" s="456"/>
      <c r="BB73" s="456"/>
      <c r="BC73" s="456"/>
      <c r="BD73" s="456"/>
    </row>
    <row r="74" spans="1:56" ht="18" customHeight="1">
      <c r="A74" s="477"/>
      <c r="B74" s="479" t="str">
        <f>P5</f>
        <v>WEED</v>
      </c>
      <c r="C74" s="480"/>
      <c r="D74" s="481"/>
      <c r="E74" s="505">
        <f>IF($CA$118="A",CC123,IF($CA$118="B",CF123,CI123))</f>
      </c>
      <c r="F74" s="94">
        <f>COUNTIF(G77:G79,"○")</f>
        <v>0</v>
      </c>
      <c r="G74" s="94"/>
      <c r="H74" s="94" t="str">
        <f>W56</f>
        <v>⑦</v>
      </c>
      <c r="I74" s="94"/>
      <c r="J74" s="98">
        <f>COUNTIF(I77:I79,"○")</f>
        <v>2</v>
      </c>
      <c r="K74" s="94">
        <f>COUNTIF(L77:L79,"○")</f>
        <v>2</v>
      </c>
      <c r="L74" s="94"/>
      <c r="M74" s="94" t="str">
        <f>W62</f>
        <v>②</v>
      </c>
      <c r="N74" s="94"/>
      <c r="O74" s="98">
        <f>COUNTIF(N77:N79,"○")</f>
        <v>1</v>
      </c>
      <c r="P74" s="94">
        <f>COUNTIF(Q77:Q79,"○")</f>
        <v>2</v>
      </c>
      <c r="Q74" s="94"/>
      <c r="R74" s="94" t="str">
        <f>W68</f>
        <v>⑩</v>
      </c>
      <c r="S74" s="94"/>
      <c r="T74" s="98">
        <f>COUNTIF(S77:S79,"○")</f>
        <v>1</v>
      </c>
      <c r="U74" s="506"/>
      <c r="V74" s="507"/>
      <c r="W74" s="507"/>
      <c r="X74" s="507"/>
      <c r="Y74" s="508"/>
      <c r="Z74" s="95"/>
      <c r="AA74" s="95"/>
      <c r="AB74" s="95"/>
      <c r="AC74" s="95"/>
      <c r="AD74" s="96"/>
      <c r="AE74" s="94">
        <f>COUNTIF(AF77:AF79,"○")</f>
        <v>0</v>
      </c>
      <c r="AF74" s="94"/>
      <c r="AG74" s="89" t="s">
        <v>164</v>
      </c>
      <c r="AH74" s="94"/>
      <c r="AI74" s="98">
        <f>COUNTIF(AH77:AH79,"○")</f>
        <v>2</v>
      </c>
      <c r="AJ74" s="511">
        <f>COUNTIF(F75:AE75,"○")</f>
        <v>2</v>
      </c>
      <c r="AK74" s="512" t="s">
        <v>42</v>
      </c>
      <c r="AL74" s="513">
        <f>COUNTIF(J76:AI76,"○")</f>
        <v>2</v>
      </c>
      <c r="AM74" s="514">
        <f>IF(AO78=0,10,AM78/AO78)</f>
        <v>0.6666666666666666</v>
      </c>
      <c r="AN74" s="515"/>
      <c r="AO74" s="516"/>
      <c r="AP74" s="517">
        <f>SUM(F77:F79,K77:K79,P77:P79,U77:U79,Z77:Z79,AE77:AE79)/SUM(J77:J79,O77:O79,T77:T79,Y77:Y79,AD77:AD79,AI77:AI79)</f>
        <v>0.9251700680272109</v>
      </c>
      <c r="AQ74" s="518">
        <f>IF(AS$94=AS$93,RANK(BC74,BC$56:BC$89,0),"")</f>
        <v>3</v>
      </c>
      <c r="AS74" s="65">
        <f>SUM(AJ74:AL79)</f>
        <v>4</v>
      </c>
      <c r="AT74" s="65">
        <f>AU74-AV74</f>
        <v>0</v>
      </c>
      <c r="AU74" s="65">
        <f>SUM(F74:AI74)</f>
        <v>10</v>
      </c>
      <c r="AV74" s="65">
        <f>SUM(AM78:AO79)</f>
        <v>10</v>
      </c>
      <c r="AX74" s="456">
        <f>RANK(AJ74,AJ56:AJ91,1)</f>
        <v>4</v>
      </c>
      <c r="AY74" s="456">
        <f>RANK(BD74,BD56:BD91,1)</f>
        <v>4</v>
      </c>
      <c r="AZ74" s="456">
        <f>RANK(AP74,AP56:AP89,1)</f>
        <v>2</v>
      </c>
      <c r="BA74" s="456">
        <f>AX74*100</f>
        <v>400</v>
      </c>
      <c r="BB74" s="456">
        <f>AY74*10</f>
        <v>40</v>
      </c>
      <c r="BC74" s="456">
        <f>SUM(AZ74:BB79)</f>
        <v>442</v>
      </c>
      <c r="BD74" s="456">
        <f>AM74-AO74</f>
        <v>0.6666666666666666</v>
      </c>
    </row>
    <row r="75" spans="1:56" ht="13.5" customHeight="1" hidden="1">
      <c r="A75" s="477"/>
      <c r="B75" s="479"/>
      <c r="C75" s="480"/>
      <c r="D75" s="481"/>
      <c r="E75" s="482"/>
      <c r="F75" s="86" t="str">
        <f>IF(F74&gt;J74,"○","　")</f>
        <v>　</v>
      </c>
      <c r="G75" s="86"/>
      <c r="H75" s="86"/>
      <c r="I75" s="86"/>
      <c r="J75" s="87"/>
      <c r="K75" s="86" t="str">
        <f>IF(K74&gt;O74,"○","　")</f>
        <v>○</v>
      </c>
      <c r="L75" s="86"/>
      <c r="M75" s="86"/>
      <c r="N75" s="86"/>
      <c r="O75" s="87"/>
      <c r="P75" s="86" t="str">
        <f>IF(P74&gt;T74,"○","　")</f>
        <v>○</v>
      </c>
      <c r="Q75" s="86"/>
      <c r="R75" s="86"/>
      <c r="S75" s="86"/>
      <c r="T75" s="87"/>
      <c r="U75" s="509"/>
      <c r="V75" s="485"/>
      <c r="W75" s="485"/>
      <c r="X75" s="485"/>
      <c r="Y75" s="486"/>
      <c r="Z75" s="90"/>
      <c r="AA75" s="90"/>
      <c r="AB75" s="90"/>
      <c r="AC75" s="90"/>
      <c r="AD75" s="91"/>
      <c r="AE75" s="86" t="str">
        <f>IF(AE74&gt;AI74,"○","　")</f>
        <v>　</v>
      </c>
      <c r="AF75" s="86"/>
      <c r="AG75" s="86"/>
      <c r="AH75" s="86"/>
      <c r="AI75" s="87"/>
      <c r="AJ75" s="490"/>
      <c r="AK75" s="492"/>
      <c r="AL75" s="494"/>
      <c r="AM75" s="496"/>
      <c r="AN75" s="497"/>
      <c r="AO75" s="498"/>
      <c r="AP75" s="499"/>
      <c r="AQ75" s="518"/>
      <c r="AX75" s="456"/>
      <c r="AY75" s="456"/>
      <c r="AZ75" s="456"/>
      <c r="BA75" s="456"/>
      <c r="BB75" s="456"/>
      <c r="BC75" s="456"/>
      <c r="BD75" s="456"/>
    </row>
    <row r="76" spans="1:56" ht="13.5" customHeight="1" hidden="1">
      <c r="A76" s="477"/>
      <c r="B76" s="479"/>
      <c r="C76" s="480"/>
      <c r="D76" s="481"/>
      <c r="E76" s="482"/>
      <c r="F76" s="86"/>
      <c r="G76" s="86"/>
      <c r="H76" s="86"/>
      <c r="I76" s="86"/>
      <c r="J76" s="87" t="str">
        <f>IF(J74&gt;F74,"○","　")</f>
        <v>○</v>
      </c>
      <c r="K76" s="86"/>
      <c r="L76" s="86"/>
      <c r="M76" s="86"/>
      <c r="N76" s="86"/>
      <c r="O76" s="87" t="str">
        <f>IF(O74&gt;K74,"○","　")</f>
        <v>　</v>
      </c>
      <c r="P76" s="86"/>
      <c r="Q76" s="86"/>
      <c r="R76" s="86"/>
      <c r="S76" s="86"/>
      <c r="T76" s="87" t="str">
        <f>IF(T74&gt;P74,"○","　")</f>
        <v>　</v>
      </c>
      <c r="U76" s="509"/>
      <c r="V76" s="485"/>
      <c r="W76" s="485"/>
      <c r="X76" s="485"/>
      <c r="Y76" s="486"/>
      <c r="Z76" s="90"/>
      <c r="AA76" s="90"/>
      <c r="AB76" s="90"/>
      <c r="AC76" s="90"/>
      <c r="AD76" s="91"/>
      <c r="AE76" s="86"/>
      <c r="AF76" s="86"/>
      <c r="AG76" s="86"/>
      <c r="AH76" s="86"/>
      <c r="AI76" s="87" t="str">
        <f>IF(AI74&gt;AE74,"○","　")</f>
        <v>○</v>
      </c>
      <c r="AJ76" s="490"/>
      <c r="AK76" s="492"/>
      <c r="AL76" s="494"/>
      <c r="AM76" s="496"/>
      <c r="AN76" s="497"/>
      <c r="AO76" s="498"/>
      <c r="AP76" s="499"/>
      <c r="AQ76" s="518"/>
      <c r="AX76" s="456"/>
      <c r="AY76" s="456"/>
      <c r="AZ76" s="456"/>
      <c r="BA76" s="456"/>
      <c r="BB76" s="456"/>
      <c r="BC76" s="456"/>
      <c r="BD76" s="456"/>
    </row>
    <row r="77" spans="1:56" ht="18" customHeight="1">
      <c r="A77" s="477"/>
      <c r="B77" s="479"/>
      <c r="C77" s="480"/>
      <c r="D77" s="481"/>
      <c r="E77" s="482"/>
      <c r="F77" s="86">
        <f>Y59</f>
        <v>12</v>
      </c>
      <c r="G77" s="86" t="str">
        <f>IF(F77&gt;J77,"○","　")</f>
        <v>　</v>
      </c>
      <c r="H77" s="86" t="s">
        <v>157</v>
      </c>
      <c r="I77" s="86" t="str">
        <f>IF(J77&gt;F77,"○","　")</f>
        <v>○</v>
      </c>
      <c r="J77" s="87">
        <f>U59</f>
        <v>15</v>
      </c>
      <c r="K77" s="86">
        <f>Y65</f>
        <v>17</v>
      </c>
      <c r="L77" s="86" t="str">
        <f>IF(K77&gt;O77,"○","　")</f>
        <v>○</v>
      </c>
      <c r="M77" s="86" t="s">
        <v>157</v>
      </c>
      <c r="N77" s="86" t="str">
        <f>IF(O77&gt;K77,"○","　")</f>
        <v>　</v>
      </c>
      <c r="O77" s="87">
        <f>U65</f>
        <v>15</v>
      </c>
      <c r="P77" s="86">
        <f>Y71</f>
        <v>16</v>
      </c>
      <c r="Q77" s="86" t="str">
        <f>IF(P77&gt;T77,"○","　")</f>
        <v>　</v>
      </c>
      <c r="R77" s="86" t="s">
        <v>157</v>
      </c>
      <c r="S77" s="86" t="str">
        <f>IF(T77&gt;P77,"○","　")</f>
        <v>○</v>
      </c>
      <c r="T77" s="87">
        <f>U71</f>
        <v>17</v>
      </c>
      <c r="U77" s="509"/>
      <c r="V77" s="485"/>
      <c r="W77" s="485"/>
      <c r="X77" s="485"/>
      <c r="Y77" s="486"/>
      <c r="Z77" s="90"/>
      <c r="AA77" s="90"/>
      <c r="AB77" s="90"/>
      <c r="AC77" s="90"/>
      <c r="AD77" s="91"/>
      <c r="AE77" s="86">
        <f>O21</f>
        <v>13</v>
      </c>
      <c r="AF77" s="86" t="str">
        <f>IF(AE77&gt;AI77,"○","　")</f>
        <v>　</v>
      </c>
      <c r="AG77" s="86" t="s">
        <v>157</v>
      </c>
      <c r="AH77" s="86" t="str">
        <f>IF(AI77&gt;AE77,"○","　")</f>
        <v>○</v>
      </c>
      <c r="AI77" s="87">
        <f>T21</f>
        <v>15</v>
      </c>
      <c r="AJ77" s="490"/>
      <c r="AK77" s="492"/>
      <c r="AL77" s="494"/>
      <c r="AM77" s="496"/>
      <c r="AN77" s="497"/>
      <c r="AO77" s="498"/>
      <c r="AP77" s="499"/>
      <c r="AQ77" s="518"/>
      <c r="AX77" s="456"/>
      <c r="AY77" s="456"/>
      <c r="AZ77" s="456"/>
      <c r="BA77" s="456"/>
      <c r="BB77" s="456"/>
      <c r="BC77" s="456"/>
      <c r="BD77" s="456"/>
    </row>
    <row r="78" spans="1:56" ht="18" customHeight="1">
      <c r="A78" s="477"/>
      <c r="B78" s="479"/>
      <c r="C78" s="480"/>
      <c r="D78" s="481"/>
      <c r="E78" s="482"/>
      <c r="F78" s="86">
        <f>Y60</f>
        <v>10</v>
      </c>
      <c r="G78" s="86" t="str">
        <f>IF(F78&gt;J78,"○","　")</f>
        <v>　</v>
      </c>
      <c r="H78" s="86" t="s">
        <v>42</v>
      </c>
      <c r="I78" s="86" t="str">
        <f>IF(J78&gt;F78,"○","　")</f>
        <v>○</v>
      </c>
      <c r="J78" s="87">
        <f>U60</f>
        <v>15</v>
      </c>
      <c r="K78" s="86">
        <f>Y66</f>
        <v>10</v>
      </c>
      <c r="L78" s="86" t="str">
        <f>IF(K78&gt;O78,"○","　")</f>
        <v>　</v>
      </c>
      <c r="M78" s="86" t="s">
        <v>42</v>
      </c>
      <c r="N78" s="86" t="str">
        <f>IF(O78&gt;K78,"○","　")</f>
        <v>○</v>
      </c>
      <c r="O78" s="87">
        <f>U66</f>
        <v>15</v>
      </c>
      <c r="P78" s="86">
        <f>Y72</f>
        <v>15</v>
      </c>
      <c r="Q78" s="86" t="str">
        <f>IF(P78&gt;T78,"○","　")</f>
        <v>○</v>
      </c>
      <c r="R78" s="86" t="s">
        <v>42</v>
      </c>
      <c r="S78" s="86" t="str">
        <f>IF(T78&gt;P78,"○","　")</f>
        <v>　</v>
      </c>
      <c r="T78" s="87">
        <f>U72</f>
        <v>11</v>
      </c>
      <c r="U78" s="509"/>
      <c r="V78" s="485"/>
      <c r="W78" s="485"/>
      <c r="X78" s="485"/>
      <c r="Y78" s="486"/>
      <c r="Z78" s="90"/>
      <c r="AA78" s="90"/>
      <c r="AB78" s="90"/>
      <c r="AC78" s="90"/>
      <c r="AD78" s="91"/>
      <c r="AE78" s="86">
        <f>O22</f>
        <v>11</v>
      </c>
      <c r="AF78" s="86" t="str">
        <f>IF(AE78&gt;AI78,"○","　")</f>
        <v>　</v>
      </c>
      <c r="AG78" s="86" t="s">
        <v>42</v>
      </c>
      <c r="AH78" s="86" t="str">
        <f>IF(AI78&gt;AE78,"○","　")</f>
        <v>○</v>
      </c>
      <c r="AI78" s="87">
        <f>T22</f>
        <v>15</v>
      </c>
      <c r="AJ78" s="490"/>
      <c r="AK78" s="492"/>
      <c r="AL78" s="494"/>
      <c r="AM78" s="503">
        <f>SUM(F74,K74,P74,U74,Z74,AE74,)</f>
        <v>4</v>
      </c>
      <c r="AN78" s="492" t="s">
        <v>42</v>
      </c>
      <c r="AO78" s="494">
        <f>SUM(J74,O74,T74,Y74,AD74,AI74)</f>
        <v>6</v>
      </c>
      <c r="AP78" s="499"/>
      <c r="AQ78" s="518"/>
      <c r="AX78" s="456"/>
      <c r="AY78" s="456"/>
      <c r="AZ78" s="456"/>
      <c r="BA78" s="456"/>
      <c r="BB78" s="456"/>
      <c r="BC78" s="456"/>
      <c r="BD78" s="456"/>
    </row>
    <row r="79" spans="1:56" ht="18" customHeight="1">
      <c r="A79" s="477"/>
      <c r="B79" s="479"/>
      <c r="C79" s="480"/>
      <c r="D79" s="481"/>
      <c r="E79" s="483"/>
      <c r="F79" s="88">
        <f>Y61</f>
        <v>0</v>
      </c>
      <c r="G79" s="88" t="str">
        <f>IF(F79&gt;J79,"○","　")</f>
        <v>　</v>
      </c>
      <c r="H79" s="88" t="s">
        <v>42</v>
      </c>
      <c r="I79" s="88" t="str">
        <f>IF(J79&gt;F79,"○","　")</f>
        <v>　</v>
      </c>
      <c r="J79" s="99">
        <f>U61</f>
        <v>0</v>
      </c>
      <c r="K79" s="88">
        <f>Y67</f>
        <v>15</v>
      </c>
      <c r="L79" s="88" t="str">
        <f>IF(K79&gt;O79,"○","　")</f>
        <v>○</v>
      </c>
      <c r="M79" s="88" t="s">
        <v>42</v>
      </c>
      <c r="N79" s="88" t="str">
        <f>IF(O79&gt;K79,"○","　")</f>
        <v>　</v>
      </c>
      <c r="O79" s="99">
        <f>U67</f>
        <v>13</v>
      </c>
      <c r="P79" s="88">
        <f>Y73</f>
        <v>17</v>
      </c>
      <c r="Q79" s="88" t="str">
        <f>IF(P79&gt;T79,"○","　")</f>
        <v>○</v>
      </c>
      <c r="R79" s="88" t="s">
        <v>42</v>
      </c>
      <c r="S79" s="88" t="str">
        <f>IF(T79&gt;P79,"○","　")</f>
        <v>　</v>
      </c>
      <c r="T79" s="99">
        <f>U73</f>
        <v>16</v>
      </c>
      <c r="U79" s="510"/>
      <c r="V79" s="488"/>
      <c r="W79" s="488"/>
      <c r="X79" s="488"/>
      <c r="Y79" s="489"/>
      <c r="Z79" s="92"/>
      <c r="AA79" s="92"/>
      <c r="AB79" s="92"/>
      <c r="AC79" s="92"/>
      <c r="AD79" s="93"/>
      <c r="AE79" s="86">
        <f>O23</f>
        <v>0</v>
      </c>
      <c r="AF79" s="86" t="str">
        <f>IF(AE79&gt;AI79,"○","　")</f>
        <v>　</v>
      </c>
      <c r="AG79" s="86" t="s">
        <v>42</v>
      </c>
      <c r="AH79" s="86" t="str">
        <f>IF(AI79&gt;AE79,"○","　")</f>
        <v>　</v>
      </c>
      <c r="AI79" s="87">
        <f>T23</f>
        <v>0</v>
      </c>
      <c r="AJ79" s="491"/>
      <c r="AK79" s="493"/>
      <c r="AL79" s="495"/>
      <c r="AM79" s="504"/>
      <c r="AN79" s="493"/>
      <c r="AO79" s="495"/>
      <c r="AP79" s="500"/>
      <c r="AQ79" s="518"/>
      <c r="AX79" s="456"/>
      <c r="AY79" s="456"/>
      <c r="AZ79" s="456"/>
      <c r="BA79" s="456"/>
      <c r="BB79" s="456"/>
      <c r="BC79" s="456"/>
      <c r="BD79" s="456"/>
    </row>
    <row r="80" spans="1:56" ht="18" customHeight="1">
      <c r="A80" s="477"/>
      <c r="B80" s="479" t="str">
        <f>P6</f>
        <v>排球俱楽部　鰻</v>
      </c>
      <c r="C80" s="480"/>
      <c r="D80" s="481"/>
      <c r="E80" s="505">
        <f>IF($CA$118="A",CC124,IF(CA$118="B",CF124,CI124))</f>
      </c>
      <c r="F80" s="94">
        <f>COUNTIF(G83:G85,"○")</f>
        <v>2</v>
      </c>
      <c r="G80" s="94"/>
      <c r="H80" s="94" t="str">
        <f>AB56</f>
        <v>⑤</v>
      </c>
      <c r="I80" s="94"/>
      <c r="J80" s="98">
        <f>COUNTIF(I83:I85,"○")</f>
        <v>0</v>
      </c>
      <c r="K80" s="94">
        <f>COUNTIF(L83:L85,"○")</f>
        <v>0</v>
      </c>
      <c r="L80" s="94"/>
      <c r="M80" s="94" t="str">
        <f>AB62</f>
        <v>⑨</v>
      </c>
      <c r="N80" s="94"/>
      <c r="O80" s="98">
        <f>COUNTIF(N83:N85,"○")</f>
        <v>2</v>
      </c>
      <c r="P80" s="94">
        <f>COUNTIF(Q83:Q85,"○")</f>
        <v>1</v>
      </c>
      <c r="Q80" s="94"/>
      <c r="R80" s="94" t="str">
        <f>AB68</f>
        <v>③</v>
      </c>
      <c r="S80" s="94"/>
      <c r="T80" s="98">
        <f>COUNTIF(S83:S85,"○")</f>
        <v>2</v>
      </c>
      <c r="U80" s="95"/>
      <c r="V80" s="95"/>
      <c r="W80" s="95"/>
      <c r="X80" s="95"/>
      <c r="Y80" s="96"/>
      <c r="Z80" s="506"/>
      <c r="AA80" s="507"/>
      <c r="AB80" s="507"/>
      <c r="AC80" s="507"/>
      <c r="AD80" s="508"/>
      <c r="AE80" s="94">
        <f>COUNTIF(AF83:AF85,"○")</f>
        <v>0</v>
      </c>
      <c r="AF80" s="94"/>
      <c r="AG80" s="97" t="s">
        <v>165</v>
      </c>
      <c r="AH80" s="94"/>
      <c r="AI80" s="98">
        <f>COUNTIF(AH83:AH85,"○")</f>
        <v>2</v>
      </c>
      <c r="AJ80" s="511">
        <f>COUNTIF(F81:AE81,"○")</f>
        <v>1</v>
      </c>
      <c r="AK80" s="512" t="s">
        <v>42</v>
      </c>
      <c r="AL80" s="513">
        <f>COUNTIF(J82:AI82,"○")</f>
        <v>3</v>
      </c>
      <c r="AM80" s="514">
        <f>IF(AO84=0,10,AM84/AO84)</f>
        <v>0.5</v>
      </c>
      <c r="AN80" s="515"/>
      <c r="AO80" s="516"/>
      <c r="AP80" s="517">
        <f>SUM(F83:F85,K83:K85,P83:P85,U83:U85,Z83:Z85,AE83:AE85)/SUM(J83:J85,O83:O85,T83:T85,Y83:Y85,AD83:AD85,AI83:AI85)</f>
        <v>0.873015873015873</v>
      </c>
      <c r="AQ80" s="518">
        <f>IF(AS$94=AS$93,RANK(BC80,BC$56:BC$89,0),"")</f>
        <v>6</v>
      </c>
      <c r="AS80" s="65">
        <f>SUM(AJ80:AL85)</f>
        <v>4</v>
      </c>
      <c r="AT80" s="65">
        <f>AU80-AV80</f>
        <v>0</v>
      </c>
      <c r="AU80" s="65">
        <f>SUM(F80:AI80)</f>
        <v>9</v>
      </c>
      <c r="AV80" s="65">
        <f>SUM(AM84:AO85)</f>
        <v>9</v>
      </c>
      <c r="AX80" s="456">
        <f>RANK(AJ80,AJ56:AJ91,1)</f>
        <v>1</v>
      </c>
      <c r="AY80" s="456">
        <f>RANK(BD80,BD56:BD91,1)</f>
        <v>1</v>
      </c>
      <c r="AZ80" s="456">
        <f>RANK(AP80,AP56:AP89,1)</f>
        <v>1</v>
      </c>
      <c r="BA80" s="456">
        <f>AX80*100</f>
        <v>100</v>
      </c>
      <c r="BB80" s="456">
        <f>AY80*10</f>
        <v>10</v>
      </c>
      <c r="BC80" s="456">
        <f>SUM(AZ80:BB85)</f>
        <v>111</v>
      </c>
      <c r="BD80" s="456">
        <f>AM80-AO80</f>
        <v>0.5</v>
      </c>
    </row>
    <row r="81" spans="1:56" ht="13.5" customHeight="1" hidden="1">
      <c r="A81" s="477"/>
      <c r="B81" s="479"/>
      <c r="C81" s="480"/>
      <c r="D81" s="481"/>
      <c r="E81" s="482"/>
      <c r="F81" s="86" t="str">
        <f>IF(F80&gt;J80,"○","　")</f>
        <v>○</v>
      </c>
      <c r="G81" s="86"/>
      <c r="H81" s="86"/>
      <c r="I81" s="86"/>
      <c r="J81" s="87"/>
      <c r="K81" s="86" t="str">
        <f>IF(K80&gt;O80,"○","　")</f>
        <v>　</v>
      </c>
      <c r="L81" s="86"/>
      <c r="M81" s="86"/>
      <c r="N81" s="86"/>
      <c r="O81" s="87"/>
      <c r="P81" s="86" t="str">
        <f>IF(P80&gt;T80,"○","　")</f>
        <v>　</v>
      </c>
      <c r="Q81" s="86"/>
      <c r="R81" s="86"/>
      <c r="S81" s="86"/>
      <c r="T81" s="87"/>
      <c r="U81" s="90"/>
      <c r="V81" s="90"/>
      <c r="W81" s="90"/>
      <c r="X81" s="90"/>
      <c r="Y81" s="91"/>
      <c r="Z81" s="509"/>
      <c r="AA81" s="485"/>
      <c r="AB81" s="485"/>
      <c r="AC81" s="485"/>
      <c r="AD81" s="486"/>
      <c r="AE81" s="86" t="str">
        <f>IF(AE80&gt;AI80,"○","　")</f>
        <v>　</v>
      </c>
      <c r="AF81" s="86"/>
      <c r="AG81" s="86"/>
      <c r="AH81" s="86"/>
      <c r="AI81" s="87"/>
      <c r="AJ81" s="490"/>
      <c r="AK81" s="492"/>
      <c r="AL81" s="494"/>
      <c r="AM81" s="496"/>
      <c r="AN81" s="497"/>
      <c r="AO81" s="498"/>
      <c r="AP81" s="499"/>
      <c r="AQ81" s="518"/>
      <c r="AX81" s="456"/>
      <c r="AY81" s="456"/>
      <c r="AZ81" s="456"/>
      <c r="BA81" s="456"/>
      <c r="BB81" s="456"/>
      <c r="BC81" s="456"/>
      <c r="BD81" s="456"/>
    </row>
    <row r="82" spans="1:56" ht="13.5" customHeight="1" hidden="1">
      <c r="A82" s="477"/>
      <c r="B82" s="479"/>
      <c r="C82" s="480"/>
      <c r="D82" s="481"/>
      <c r="E82" s="482"/>
      <c r="F82" s="86"/>
      <c r="G82" s="86"/>
      <c r="H82" s="86"/>
      <c r="I82" s="86"/>
      <c r="J82" s="87" t="str">
        <f>IF(J80&gt;F80,"○","　")</f>
        <v>　</v>
      </c>
      <c r="K82" s="86"/>
      <c r="L82" s="86"/>
      <c r="M82" s="86"/>
      <c r="N82" s="86"/>
      <c r="O82" s="87" t="str">
        <f>IF(O80&gt;K80,"○","　")</f>
        <v>○</v>
      </c>
      <c r="P82" s="86"/>
      <c r="Q82" s="86"/>
      <c r="R82" s="86"/>
      <c r="S82" s="86"/>
      <c r="T82" s="87" t="str">
        <f>IF(T80&gt;P80,"○","　")</f>
        <v>○</v>
      </c>
      <c r="U82" s="90"/>
      <c r="V82" s="90"/>
      <c r="W82" s="90"/>
      <c r="X82" s="90"/>
      <c r="Y82" s="91"/>
      <c r="Z82" s="509"/>
      <c r="AA82" s="485"/>
      <c r="AB82" s="485"/>
      <c r="AC82" s="485"/>
      <c r="AD82" s="486"/>
      <c r="AE82" s="86"/>
      <c r="AF82" s="86"/>
      <c r="AG82" s="86"/>
      <c r="AH82" s="86"/>
      <c r="AI82" s="87" t="str">
        <f>IF(AI80&gt;AE80,"○","　")</f>
        <v>○</v>
      </c>
      <c r="AJ82" s="490"/>
      <c r="AK82" s="492"/>
      <c r="AL82" s="494"/>
      <c r="AM82" s="496"/>
      <c r="AN82" s="497"/>
      <c r="AO82" s="498"/>
      <c r="AP82" s="499"/>
      <c r="AQ82" s="518"/>
      <c r="AX82" s="456"/>
      <c r="AY82" s="456"/>
      <c r="AZ82" s="456"/>
      <c r="BA82" s="456"/>
      <c r="BB82" s="456"/>
      <c r="BC82" s="456"/>
      <c r="BD82" s="456"/>
    </row>
    <row r="83" spans="1:56" ht="18" customHeight="1">
      <c r="A83" s="477"/>
      <c r="B83" s="479"/>
      <c r="C83" s="480"/>
      <c r="D83" s="481"/>
      <c r="E83" s="482"/>
      <c r="F83" s="86">
        <f>AD59</f>
        <v>15</v>
      </c>
      <c r="G83" s="86" t="str">
        <f>IF(F83&gt;J83,"○","　")</f>
        <v>○</v>
      </c>
      <c r="H83" s="86" t="s">
        <v>157</v>
      </c>
      <c r="I83" s="86" t="str">
        <f>IF(J83&gt;F83,"○","　")</f>
        <v>　</v>
      </c>
      <c r="J83" s="87">
        <f>Z59</f>
        <v>9</v>
      </c>
      <c r="K83" s="86">
        <f>AD65</f>
        <v>14</v>
      </c>
      <c r="L83" s="86" t="str">
        <f>IF(K83&gt;O83,"○","　")</f>
        <v>　</v>
      </c>
      <c r="M83" s="86" t="s">
        <v>157</v>
      </c>
      <c r="N83" s="86" t="str">
        <f>IF(O83&gt;K83,"○","　")</f>
        <v>○</v>
      </c>
      <c r="O83" s="87">
        <f>Z65</f>
        <v>16</v>
      </c>
      <c r="P83" s="86">
        <f>AD71</f>
        <v>15</v>
      </c>
      <c r="Q83" s="86" t="str">
        <f>IF(P83&gt;T83,"○","　")</f>
        <v>○</v>
      </c>
      <c r="R83" s="86" t="s">
        <v>157</v>
      </c>
      <c r="S83" s="86" t="str">
        <f>IF(T83&gt;P83,"○","　")</f>
        <v>　</v>
      </c>
      <c r="T83" s="87">
        <f>Z71</f>
        <v>10</v>
      </c>
      <c r="U83" s="90"/>
      <c r="V83" s="90"/>
      <c r="W83" s="90"/>
      <c r="X83" s="90"/>
      <c r="Y83" s="91"/>
      <c r="Z83" s="509"/>
      <c r="AA83" s="485"/>
      <c r="AB83" s="485"/>
      <c r="AC83" s="485"/>
      <c r="AD83" s="486"/>
      <c r="AE83" s="86">
        <f>O46</f>
        <v>11</v>
      </c>
      <c r="AF83" s="86" t="str">
        <f>IF(AE83&gt;AI83,"○","　")</f>
        <v>　</v>
      </c>
      <c r="AG83" s="86" t="s">
        <v>157</v>
      </c>
      <c r="AH83" s="86" t="str">
        <f>IF(AI83&gt;AE83,"○","　")</f>
        <v>○</v>
      </c>
      <c r="AI83" s="87">
        <f>T46</f>
        <v>15</v>
      </c>
      <c r="AJ83" s="490"/>
      <c r="AK83" s="492"/>
      <c r="AL83" s="494"/>
      <c r="AM83" s="496"/>
      <c r="AN83" s="497"/>
      <c r="AO83" s="498"/>
      <c r="AP83" s="499"/>
      <c r="AQ83" s="518"/>
      <c r="AX83" s="456"/>
      <c r="AY83" s="456"/>
      <c r="AZ83" s="456"/>
      <c r="BA83" s="456"/>
      <c r="BB83" s="456"/>
      <c r="BC83" s="456"/>
      <c r="BD83" s="456"/>
    </row>
    <row r="84" spans="1:56" ht="18" customHeight="1">
      <c r="A84" s="477"/>
      <c r="B84" s="479"/>
      <c r="C84" s="480"/>
      <c r="D84" s="481"/>
      <c r="E84" s="482"/>
      <c r="F84" s="86">
        <f>AD60</f>
        <v>17</v>
      </c>
      <c r="G84" s="86" t="str">
        <f>IF(F84&gt;J84,"○","　")</f>
        <v>○</v>
      </c>
      <c r="H84" s="86" t="s">
        <v>42</v>
      </c>
      <c r="I84" s="86" t="str">
        <f>IF(J84&gt;F84,"○","　")</f>
        <v>　</v>
      </c>
      <c r="J84" s="87">
        <f>Z60</f>
        <v>16</v>
      </c>
      <c r="K84" s="86">
        <f>AD66</f>
        <v>7</v>
      </c>
      <c r="L84" s="86" t="str">
        <f>IF(K84&gt;O84,"○","　")</f>
        <v>　</v>
      </c>
      <c r="M84" s="86" t="s">
        <v>42</v>
      </c>
      <c r="N84" s="86" t="str">
        <f>IF(O84&gt;K84,"○","　")</f>
        <v>○</v>
      </c>
      <c r="O84" s="87">
        <f>Z66</f>
        <v>15</v>
      </c>
      <c r="P84" s="86">
        <f>AD72</f>
        <v>7</v>
      </c>
      <c r="Q84" s="86" t="str">
        <f>IF(P84&gt;T84,"○","　")</f>
        <v>　</v>
      </c>
      <c r="R84" s="86" t="s">
        <v>42</v>
      </c>
      <c r="S84" s="86" t="str">
        <f>IF(T84&gt;P84,"○","　")</f>
        <v>○</v>
      </c>
      <c r="T84" s="87">
        <f>Z72</f>
        <v>15</v>
      </c>
      <c r="U84" s="90"/>
      <c r="V84" s="90"/>
      <c r="W84" s="90"/>
      <c r="X84" s="90"/>
      <c r="Y84" s="91"/>
      <c r="Z84" s="509"/>
      <c r="AA84" s="485"/>
      <c r="AB84" s="485"/>
      <c r="AC84" s="485"/>
      <c r="AD84" s="486"/>
      <c r="AE84" s="86">
        <f>O47</f>
        <v>12</v>
      </c>
      <c r="AF84" s="86" t="str">
        <f>IF(AE84&gt;AI84,"○","　")</f>
        <v>　</v>
      </c>
      <c r="AG84" s="86" t="s">
        <v>42</v>
      </c>
      <c r="AH84" s="86" t="str">
        <f>IF(AI84&gt;AE84,"○","　")</f>
        <v>○</v>
      </c>
      <c r="AI84" s="87">
        <f>T47</f>
        <v>15</v>
      </c>
      <c r="AJ84" s="490"/>
      <c r="AK84" s="492"/>
      <c r="AL84" s="494"/>
      <c r="AM84" s="503">
        <f>SUM(F80,K80,P80,U80,Z80,AE80,)</f>
        <v>3</v>
      </c>
      <c r="AN84" s="492" t="s">
        <v>42</v>
      </c>
      <c r="AO84" s="494">
        <f>SUM(J80,O80,T80,Y80,AD80,AI80)</f>
        <v>6</v>
      </c>
      <c r="AP84" s="499"/>
      <c r="AQ84" s="518"/>
      <c r="AX84" s="456"/>
      <c r="AY84" s="456"/>
      <c r="AZ84" s="456"/>
      <c r="BA84" s="456"/>
      <c r="BB84" s="456"/>
      <c r="BC84" s="456"/>
      <c r="BD84" s="456"/>
    </row>
    <row r="85" spans="1:56" ht="18" customHeight="1">
      <c r="A85" s="477"/>
      <c r="B85" s="479"/>
      <c r="C85" s="480"/>
      <c r="D85" s="481"/>
      <c r="E85" s="483"/>
      <c r="F85" s="88">
        <f>AD61</f>
        <v>0</v>
      </c>
      <c r="G85" s="88" t="str">
        <f>IF(F85&gt;J85,"○","　")</f>
        <v>　</v>
      </c>
      <c r="H85" s="88" t="s">
        <v>42</v>
      </c>
      <c r="I85" s="88" t="str">
        <f>IF(J85&gt;F85,"○","　")</f>
        <v>　</v>
      </c>
      <c r="J85" s="99">
        <f>Z61</f>
        <v>0</v>
      </c>
      <c r="K85" s="88">
        <f>AD67</f>
        <v>0</v>
      </c>
      <c r="L85" s="88" t="str">
        <f>IF(K85&gt;O85,"○","　")</f>
        <v>　</v>
      </c>
      <c r="M85" s="88" t="s">
        <v>42</v>
      </c>
      <c r="N85" s="88" t="str">
        <f>IF(O85&gt;K85,"○","　")</f>
        <v>　</v>
      </c>
      <c r="O85" s="99">
        <f>Z67</f>
        <v>0</v>
      </c>
      <c r="P85" s="88">
        <f>AD73</f>
        <v>12</v>
      </c>
      <c r="Q85" s="88" t="str">
        <f>IF(P85&gt;T85,"○","　")</f>
        <v>　</v>
      </c>
      <c r="R85" s="88" t="s">
        <v>42</v>
      </c>
      <c r="S85" s="88" t="str">
        <f>IF(T85&gt;P85,"○","　")</f>
        <v>○</v>
      </c>
      <c r="T85" s="99">
        <f>Z73</f>
        <v>15</v>
      </c>
      <c r="U85" s="92"/>
      <c r="V85" s="92"/>
      <c r="W85" s="92"/>
      <c r="X85" s="92"/>
      <c r="Y85" s="93"/>
      <c r="Z85" s="510"/>
      <c r="AA85" s="488"/>
      <c r="AB85" s="488"/>
      <c r="AC85" s="488"/>
      <c r="AD85" s="489"/>
      <c r="AE85" s="86">
        <f>O48</f>
        <v>0</v>
      </c>
      <c r="AF85" s="86" t="str">
        <f>IF(AE85&gt;AI85,"○","　")</f>
        <v>　</v>
      </c>
      <c r="AG85" s="86" t="s">
        <v>42</v>
      </c>
      <c r="AH85" s="86" t="str">
        <f>IF(AI85&gt;AE85,"○","　")</f>
        <v>　</v>
      </c>
      <c r="AI85" s="87">
        <f>T48</f>
        <v>0</v>
      </c>
      <c r="AJ85" s="491"/>
      <c r="AK85" s="493"/>
      <c r="AL85" s="495"/>
      <c r="AM85" s="504"/>
      <c r="AN85" s="493"/>
      <c r="AO85" s="495"/>
      <c r="AP85" s="500"/>
      <c r="AQ85" s="518"/>
      <c r="AX85" s="456"/>
      <c r="AY85" s="456"/>
      <c r="AZ85" s="456"/>
      <c r="BA85" s="456"/>
      <c r="BB85" s="456"/>
      <c r="BC85" s="456"/>
      <c r="BD85" s="456"/>
    </row>
    <row r="86" spans="1:56" ht="18" customHeight="1">
      <c r="A86" s="477"/>
      <c r="B86" s="479" t="str">
        <f>P7</f>
        <v>Kish☆etc.</v>
      </c>
      <c r="C86" s="480"/>
      <c r="D86" s="481"/>
      <c r="E86" s="505">
        <f>IF($CA$118="A",CC125,IF($CA$118="B",CF125,CI125))</f>
      </c>
      <c r="F86" s="95"/>
      <c r="G86" s="95"/>
      <c r="H86" s="95"/>
      <c r="I86" s="95"/>
      <c r="J86" s="96"/>
      <c r="K86" s="94">
        <f>COUNTIF(L89:L91,"○")</f>
        <v>2</v>
      </c>
      <c r="L86" s="94"/>
      <c r="M86" s="94" t="str">
        <f>AG62</f>
        <v>⑥</v>
      </c>
      <c r="N86" s="94"/>
      <c r="O86" s="98">
        <f>COUNTIF(N89:N91,"○")</f>
        <v>0</v>
      </c>
      <c r="P86" s="94">
        <f>COUNTIF(Q89:Q91,"○")</f>
        <v>2</v>
      </c>
      <c r="Q86" s="94"/>
      <c r="R86" s="94" t="str">
        <f>AG68</f>
        <v>⑧</v>
      </c>
      <c r="S86" s="94"/>
      <c r="T86" s="98">
        <f>COUNTIF(S89:S91,"○")</f>
        <v>0</v>
      </c>
      <c r="U86" s="94">
        <f>COUNTIF(V89:V91,"○")</f>
        <v>2</v>
      </c>
      <c r="V86" s="94"/>
      <c r="W86" s="94" t="str">
        <f>AG74</f>
        <v>④</v>
      </c>
      <c r="X86" s="94"/>
      <c r="Y86" s="98">
        <f>COUNTIF(X89:X91,"○")</f>
        <v>0</v>
      </c>
      <c r="Z86" s="94">
        <f>COUNTIF(AA89:AA91,"○")</f>
        <v>2</v>
      </c>
      <c r="AA86" s="94"/>
      <c r="AB86" s="94" t="str">
        <f>AG80</f>
        <v>⑫</v>
      </c>
      <c r="AC86" s="94"/>
      <c r="AD86" s="94">
        <f>COUNTIF(AC89:AC91,"○")</f>
        <v>0</v>
      </c>
      <c r="AE86" s="506"/>
      <c r="AF86" s="507"/>
      <c r="AG86" s="507"/>
      <c r="AH86" s="507"/>
      <c r="AI86" s="508"/>
      <c r="AJ86" s="511">
        <f>COUNTIF(F87:AE87,"○")</f>
        <v>4</v>
      </c>
      <c r="AK86" s="512" t="s">
        <v>42</v>
      </c>
      <c r="AL86" s="513">
        <f>COUNTIF(J88:AI88,"○")</f>
        <v>0</v>
      </c>
      <c r="AM86" s="514">
        <f>IF(AO90=0,10,AM90/AO90)</f>
        <v>10</v>
      </c>
      <c r="AN86" s="515"/>
      <c r="AO86" s="516"/>
      <c r="AP86" s="517">
        <f>SUM(F89:F91,K89:K91,P89:P91,U89:U91,Z89:Z91,AE89:AE91)/SUM(J89:J91,O89:O91,T89:T91,Y89:Y91,AD89:AD91,AI89:AI91)</f>
        <v>1.2903225806451613</v>
      </c>
      <c r="AQ86" s="518">
        <f>IF(AS$94=AS$93,RANK(BC86,BC$56:BC$89,0),"")</f>
        <v>1</v>
      </c>
      <c r="AS86" s="65">
        <f>SUM(AJ86:AL91)</f>
        <v>4</v>
      </c>
      <c r="AT86" s="65">
        <f>AU86-AV86</f>
        <v>0</v>
      </c>
      <c r="AU86" s="65">
        <f>SUM(F86:AI86)</f>
        <v>8</v>
      </c>
      <c r="AV86" s="65">
        <f>SUM(AM90:AO91)</f>
        <v>8</v>
      </c>
      <c r="AX86" s="456">
        <f>RANK(AJ86,AJ56:AJ91,1)</f>
        <v>6</v>
      </c>
      <c r="AY86" s="456">
        <f>RANK(BD86,BD56:BD91,1)</f>
        <v>6</v>
      </c>
      <c r="AZ86" s="456">
        <f>RANK(AP86,AP56:AP89,1)</f>
        <v>6</v>
      </c>
      <c r="BA86" s="456">
        <f>AX86*100</f>
        <v>600</v>
      </c>
      <c r="BB86" s="456">
        <f>AY86*10</f>
        <v>60</v>
      </c>
      <c r="BC86" s="456">
        <f>SUM(AZ86:BB91)</f>
        <v>666</v>
      </c>
      <c r="BD86" s="456">
        <f>AM86-AO86</f>
        <v>10</v>
      </c>
    </row>
    <row r="87" spans="1:56" ht="13.5" customHeight="1" hidden="1">
      <c r="A87" s="477"/>
      <c r="B87" s="479"/>
      <c r="C87" s="480"/>
      <c r="D87" s="481"/>
      <c r="E87" s="482"/>
      <c r="F87" s="90"/>
      <c r="G87" s="90"/>
      <c r="H87" s="90"/>
      <c r="I87" s="90"/>
      <c r="J87" s="91"/>
      <c r="K87" s="86" t="str">
        <f>IF(K86&gt;O86,"○","　")</f>
        <v>○</v>
      </c>
      <c r="L87" s="86"/>
      <c r="M87" s="86"/>
      <c r="N87" s="86"/>
      <c r="O87" s="87"/>
      <c r="P87" s="86" t="str">
        <f>IF(P86&gt;T86,"○","　")</f>
        <v>○</v>
      </c>
      <c r="Q87" s="86"/>
      <c r="R87" s="86"/>
      <c r="S87" s="86"/>
      <c r="T87" s="87"/>
      <c r="U87" s="86" t="str">
        <f>IF(U86&gt;Y86,"○","　")</f>
        <v>○</v>
      </c>
      <c r="V87" s="86"/>
      <c r="W87" s="86"/>
      <c r="X87" s="86"/>
      <c r="Y87" s="87"/>
      <c r="Z87" s="86" t="str">
        <f>IF(Z86&gt;AD86,"○","　")</f>
        <v>○</v>
      </c>
      <c r="AA87" s="86"/>
      <c r="AB87" s="86"/>
      <c r="AC87" s="86"/>
      <c r="AD87" s="87"/>
      <c r="AE87" s="509"/>
      <c r="AF87" s="485"/>
      <c r="AG87" s="485"/>
      <c r="AH87" s="485"/>
      <c r="AI87" s="486"/>
      <c r="AJ87" s="490"/>
      <c r="AK87" s="492"/>
      <c r="AL87" s="494"/>
      <c r="AM87" s="496"/>
      <c r="AN87" s="497"/>
      <c r="AO87" s="498"/>
      <c r="AP87" s="499"/>
      <c r="AQ87" s="518"/>
      <c r="AX87" s="456"/>
      <c r="AY87" s="456"/>
      <c r="AZ87" s="456"/>
      <c r="BA87" s="456"/>
      <c r="BB87" s="456"/>
      <c r="BC87" s="456"/>
      <c r="BD87" s="456"/>
    </row>
    <row r="88" spans="1:56" ht="13.5" customHeight="1" hidden="1">
      <c r="A88" s="477"/>
      <c r="B88" s="479"/>
      <c r="C88" s="480"/>
      <c r="D88" s="481"/>
      <c r="E88" s="482"/>
      <c r="F88" s="90"/>
      <c r="G88" s="90"/>
      <c r="H88" s="90"/>
      <c r="I88" s="90"/>
      <c r="J88" s="91"/>
      <c r="K88" s="86"/>
      <c r="L88" s="86"/>
      <c r="M88" s="86"/>
      <c r="N88" s="86"/>
      <c r="O88" s="87" t="str">
        <f>IF(O86&gt;K86,"○","　")</f>
        <v>　</v>
      </c>
      <c r="P88" s="86"/>
      <c r="Q88" s="86"/>
      <c r="R88" s="86"/>
      <c r="S88" s="86"/>
      <c r="T88" s="87" t="str">
        <f>IF(T86&gt;P86,"○","　")</f>
        <v>　</v>
      </c>
      <c r="U88" s="86"/>
      <c r="V88" s="86"/>
      <c r="W88" s="86"/>
      <c r="X88" s="86"/>
      <c r="Y88" s="87" t="str">
        <f>IF(Y86&gt;U86,"○","　")</f>
        <v>　</v>
      </c>
      <c r="Z88" s="86"/>
      <c r="AA88" s="86"/>
      <c r="AB88" s="86"/>
      <c r="AC88" s="86"/>
      <c r="AD88" s="87" t="str">
        <f>IF(AD86&gt;Z86,"○","　")</f>
        <v>　</v>
      </c>
      <c r="AE88" s="509"/>
      <c r="AF88" s="485"/>
      <c r="AG88" s="485"/>
      <c r="AH88" s="485"/>
      <c r="AI88" s="486"/>
      <c r="AJ88" s="490"/>
      <c r="AK88" s="492"/>
      <c r="AL88" s="494"/>
      <c r="AM88" s="496"/>
      <c r="AN88" s="497"/>
      <c r="AO88" s="498"/>
      <c r="AP88" s="499"/>
      <c r="AQ88" s="518"/>
      <c r="AX88" s="456"/>
      <c r="AY88" s="456"/>
      <c r="AZ88" s="456"/>
      <c r="BA88" s="456"/>
      <c r="BB88" s="456"/>
      <c r="BC88" s="456"/>
      <c r="BD88" s="456"/>
    </row>
    <row r="89" spans="1:56" ht="18" customHeight="1">
      <c r="A89" s="477"/>
      <c r="B89" s="479"/>
      <c r="C89" s="480"/>
      <c r="D89" s="481"/>
      <c r="E89" s="482"/>
      <c r="F89" s="90"/>
      <c r="G89" s="90"/>
      <c r="H89" s="90"/>
      <c r="I89" s="90"/>
      <c r="J89" s="91"/>
      <c r="K89" s="86">
        <f>AI65</f>
        <v>15</v>
      </c>
      <c r="L89" s="86" t="str">
        <f>IF(K89&gt;O89,"○","　")</f>
        <v>○</v>
      </c>
      <c r="M89" s="86" t="s">
        <v>157</v>
      </c>
      <c r="N89" s="86" t="str">
        <f>IF(O89&gt;K89,"○","　")</f>
        <v>　</v>
      </c>
      <c r="O89" s="87">
        <f>AE65</f>
        <v>12</v>
      </c>
      <c r="P89" s="86">
        <f>AI71</f>
        <v>15</v>
      </c>
      <c r="Q89" s="86" t="str">
        <f>IF(P89&gt;T89,"○","　")</f>
        <v>○</v>
      </c>
      <c r="R89" s="86" t="s">
        <v>157</v>
      </c>
      <c r="S89" s="86" t="str">
        <f>IF(T89&gt;P89,"○","　")</f>
        <v>　</v>
      </c>
      <c r="T89" s="87">
        <f>AE71</f>
        <v>11</v>
      </c>
      <c r="U89" s="86">
        <f>AI77</f>
        <v>15</v>
      </c>
      <c r="V89" s="86" t="str">
        <f>IF(U89&gt;Y89,"○","　")</f>
        <v>○</v>
      </c>
      <c r="W89" s="86" t="s">
        <v>157</v>
      </c>
      <c r="X89" s="86" t="str">
        <f>IF(Y89&gt;U89,"○","　")</f>
        <v>　</v>
      </c>
      <c r="Y89" s="87">
        <f>AE77</f>
        <v>13</v>
      </c>
      <c r="Z89" s="86">
        <f>AI83</f>
        <v>15</v>
      </c>
      <c r="AA89" s="86" t="str">
        <f>IF(Z89&gt;AD89,"○","　")</f>
        <v>○</v>
      </c>
      <c r="AB89" s="86" t="s">
        <v>157</v>
      </c>
      <c r="AC89" s="86" t="str">
        <f>IF(AD89&gt;Z89,"○","　")</f>
        <v>　</v>
      </c>
      <c r="AD89" s="87">
        <f>AE83</f>
        <v>11</v>
      </c>
      <c r="AE89" s="509"/>
      <c r="AF89" s="485"/>
      <c r="AG89" s="485"/>
      <c r="AH89" s="485"/>
      <c r="AI89" s="486"/>
      <c r="AJ89" s="490"/>
      <c r="AK89" s="492"/>
      <c r="AL89" s="494"/>
      <c r="AM89" s="496"/>
      <c r="AN89" s="497"/>
      <c r="AO89" s="498"/>
      <c r="AP89" s="499"/>
      <c r="AQ89" s="518"/>
      <c r="AX89" s="456"/>
      <c r="AY89" s="456"/>
      <c r="AZ89" s="456"/>
      <c r="BA89" s="456"/>
      <c r="BB89" s="456"/>
      <c r="BC89" s="456"/>
      <c r="BD89" s="456"/>
    </row>
    <row r="90" spans="1:56" ht="18" customHeight="1">
      <c r="A90" s="477"/>
      <c r="B90" s="479"/>
      <c r="C90" s="480"/>
      <c r="D90" s="481"/>
      <c r="E90" s="482"/>
      <c r="F90" s="90"/>
      <c r="G90" s="90"/>
      <c r="H90" s="90"/>
      <c r="I90" s="90"/>
      <c r="J90" s="91"/>
      <c r="K90" s="86">
        <f>AI66</f>
        <v>15</v>
      </c>
      <c r="L90" s="86" t="str">
        <f>IF(K90&gt;O90,"○","　")</f>
        <v>○</v>
      </c>
      <c r="M90" s="86" t="s">
        <v>42</v>
      </c>
      <c r="N90" s="86" t="str">
        <f>IF(O90&gt;K90,"○","　")</f>
        <v>　</v>
      </c>
      <c r="O90" s="87">
        <f>AE66</f>
        <v>10</v>
      </c>
      <c r="P90" s="86">
        <f>AI72</f>
        <v>15</v>
      </c>
      <c r="Q90" s="86" t="str">
        <f>IF(P90&gt;T90,"○","　")</f>
        <v>○</v>
      </c>
      <c r="R90" s="86" t="s">
        <v>42</v>
      </c>
      <c r="S90" s="86" t="str">
        <f>IF(T90&gt;P90,"○","　")</f>
        <v>　</v>
      </c>
      <c r="T90" s="87">
        <f>AE72</f>
        <v>13</v>
      </c>
      <c r="U90" s="86">
        <f>AI78</f>
        <v>15</v>
      </c>
      <c r="V90" s="86" t="str">
        <f>IF(U90&gt;Y90,"○","　")</f>
        <v>○</v>
      </c>
      <c r="W90" s="86" t="s">
        <v>42</v>
      </c>
      <c r="X90" s="86" t="str">
        <f>IF(Y90&gt;U90,"○","　")</f>
        <v>　</v>
      </c>
      <c r="Y90" s="87">
        <f>AE78</f>
        <v>11</v>
      </c>
      <c r="Z90" s="86">
        <f>AI84</f>
        <v>15</v>
      </c>
      <c r="AA90" s="86" t="str">
        <f>IF(Z90&gt;AD90,"○","　")</f>
        <v>○</v>
      </c>
      <c r="AB90" s="86" t="s">
        <v>42</v>
      </c>
      <c r="AC90" s="86" t="str">
        <f>IF(AD90&gt;Z90,"○","　")</f>
        <v>　</v>
      </c>
      <c r="AD90" s="87">
        <f>AE84</f>
        <v>12</v>
      </c>
      <c r="AE90" s="509"/>
      <c r="AF90" s="485"/>
      <c r="AG90" s="485"/>
      <c r="AH90" s="485"/>
      <c r="AI90" s="486"/>
      <c r="AJ90" s="490"/>
      <c r="AK90" s="492"/>
      <c r="AL90" s="494"/>
      <c r="AM90" s="503">
        <f>SUM(F86,K86,P86,U86,Z86,AE86,)</f>
        <v>8</v>
      </c>
      <c r="AN90" s="492" t="s">
        <v>42</v>
      </c>
      <c r="AO90" s="494">
        <f>SUM(J86,O86,T86,Y86,AD86,AI86)</f>
        <v>0</v>
      </c>
      <c r="AP90" s="499"/>
      <c r="AQ90" s="518"/>
      <c r="AX90" s="456"/>
      <c r="AY90" s="456"/>
      <c r="AZ90" s="456"/>
      <c r="BA90" s="456"/>
      <c r="BB90" s="456"/>
      <c r="BC90" s="456"/>
      <c r="BD90" s="456"/>
    </row>
    <row r="91" spans="1:56" ht="18" customHeight="1" thickBot="1">
      <c r="A91" s="478"/>
      <c r="B91" s="519"/>
      <c r="C91" s="520"/>
      <c r="D91" s="521"/>
      <c r="E91" s="522"/>
      <c r="F91" s="100"/>
      <c r="G91" s="100"/>
      <c r="H91" s="100"/>
      <c r="I91" s="100"/>
      <c r="J91" s="101"/>
      <c r="K91" s="102">
        <f>AI67</f>
        <v>0</v>
      </c>
      <c r="L91" s="102" t="str">
        <f>IF(K91&gt;O91,"○","　")</f>
        <v>　</v>
      </c>
      <c r="M91" s="102" t="s">
        <v>42</v>
      </c>
      <c r="N91" s="102" t="str">
        <f>IF(O91&gt;K91,"○","　")</f>
        <v>　</v>
      </c>
      <c r="O91" s="103">
        <f>AE67</f>
        <v>0</v>
      </c>
      <c r="P91" s="102">
        <f>AI73</f>
        <v>0</v>
      </c>
      <c r="Q91" s="102" t="str">
        <f>IF(P91&gt;T91,"○","　")</f>
        <v>　</v>
      </c>
      <c r="R91" s="102" t="s">
        <v>42</v>
      </c>
      <c r="S91" s="102" t="str">
        <f>IF(T91&gt;P91,"○","　")</f>
        <v>　</v>
      </c>
      <c r="T91" s="103">
        <f>AE73</f>
        <v>0</v>
      </c>
      <c r="U91" s="102">
        <f>AI79</f>
        <v>0</v>
      </c>
      <c r="V91" s="102" t="str">
        <f>IF(U91&gt;Y91,"○","　")</f>
        <v>　</v>
      </c>
      <c r="W91" s="102" t="s">
        <v>42</v>
      </c>
      <c r="X91" s="102" t="str">
        <f>IF(Y91&gt;U91,"○","　")</f>
        <v>　</v>
      </c>
      <c r="Y91" s="103">
        <f>AE79</f>
        <v>0</v>
      </c>
      <c r="Z91" s="102">
        <f>AI85</f>
        <v>0</v>
      </c>
      <c r="AA91" s="102" t="str">
        <f>IF(Z91&gt;AD91,"○","　")</f>
        <v>　</v>
      </c>
      <c r="AB91" s="102" t="s">
        <v>42</v>
      </c>
      <c r="AC91" s="102" t="str">
        <f>IF(AD91&gt;Z91,"○","　")</f>
        <v>　</v>
      </c>
      <c r="AD91" s="103">
        <f>AE85</f>
        <v>0</v>
      </c>
      <c r="AE91" s="523"/>
      <c r="AF91" s="524"/>
      <c r="AG91" s="524"/>
      <c r="AH91" s="524"/>
      <c r="AI91" s="525"/>
      <c r="AJ91" s="526"/>
      <c r="AK91" s="527"/>
      <c r="AL91" s="528"/>
      <c r="AM91" s="529"/>
      <c r="AN91" s="527"/>
      <c r="AO91" s="528"/>
      <c r="AP91" s="530"/>
      <c r="AQ91" s="531"/>
      <c r="AX91" s="456"/>
      <c r="AY91" s="456"/>
      <c r="AZ91" s="456"/>
      <c r="BA91" s="456"/>
      <c r="BB91" s="456"/>
      <c r="BC91" s="456"/>
      <c r="BD91" s="456"/>
    </row>
    <row r="93" spans="6:45" ht="12.75" hidden="1">
      <c r="F93" s="75">
        <v>1</v>
      </c>
      <c r="G93" s="75"/>
      <c r="H93" s="75">
        <v>2</v>
      </c>
      <c r="I93" s="75"/>
      <c r="J93" s="75">
        <v>3</v>
      </c>
      <c r="K93" s="75">
        <v>4</v>
      </c>
      <c r="L93" s="75"/>
      <c r="M93" s="75">
        <v>5</v>
      </c>
      <c r="N93" s="75"/>
      <c r="O93" s="75">
        <v>6</v>
      </c>
      <c r="P93" s="75">
        <v>7</v>
      </c>
      <c r="Q93" s="75"/>
      <c r="R93" s="75">
        <v>8</v>
      </c>
      <c r="S93" s="75"/>
      <c r="T93" s="75">
        <v>9</v>
      </c>
      <c r="U93" s="75">
        <v>10</v>
      </c>
      <c r="W93" s="75">
        <v>11</v>
      </c>
      <c r="Y93" s="75">
        <v>12</v>
      </c>
      <c r="AS93" s="65">
        <v>24</v>
      </c>
    </row>
    <row r="94" spans="6:45" ht="12.75" hidden="1">
      <c r="F94" s="76">
        <f>SUM(AE77:AE79,AI77:AI79)</f>
        <v>54</v>
      </c>
      <c r="G94" s="76" t="e">
        <f>SUM(#REF!)</f>
        <v>#REF!</v>
      </c>
      <c r="H94" s="76">
        <f>SUM(Z71:Z73,AD71:AD73)</f>
        <v>74</v>
      </c>
      <c r="I94" s="76" t="e">
        <f>SUM(#REF!)</f>
        <v>#REF!</v>
      </c>
      <c r="J94" s="76">
        <f>SUM(K59:K61,O59:O61)</f>
        <v>59</v>
      </c>
      <c r="K94" s="76">
        <f>SUM(AE71:AE73,AI71:AI73)</f>
        <v>54</v>
      </c>
      <c r="L94" s="76" t="e">
        <f>SUM(#REF!)</f>
        <v>#REF!</v>
      </c>
      <c r="M94" s="76">
        <f>SUM(U59:U61,Y59:Y61)</f>
        <v>52</v>
      </c>
      <c r="N94" s="76" t="e">
        <f>SUM(#REF!)</f>
        <v>#REF!</v>
      </c>
      <c r="O94" s="76">
        <f>SUM(Z65:Z67,AD65:AD67)</f>
        <v>52</v>
      </c>
      <c r="P94" s="76">
        <f>SUM(U71:U73,Y71:Y73)</f>
        <v>92</v>
      </c>
      <c r="Q94" s="76" t="e">
        <f>SUM(#REF!)</f>
        <v>#REF!</v>
      </c>
      <c r="R94" s="76">
        <f>SUM(AE65:AE67,AI65:AI67)</f>
        <v>52</v>
      </c>
      <c r="S94" s="76" t="e">
        <f>SUM(#REF!)</f>
        <v>#REF!</v>
      </c>
      <c r="T94" s="76">
        <f>SUM(Z59:Z61,AD59:AD61)</f>
        <v>57</v>
      </c>
      <c r="U94" s="76">
        <f>SUM(U65:U67,Y65:Y67)</f>
        <v>85</v>
      </c>
      <c r="W94" s="76">
        <f>SUM(AE83:AE85,AI83:AI85)</f>
        <v>53</v>
      </c>
      <c r="Y94" s="76">
        <f>SUM(P59:P61,T59:T61)</f>
        <v>94</v>
      </c>
      <c r="AS94" s="65">
        <f>SUM(AS56:AS91)</f>
        <v>24</v>
      </c>
    </row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spans="79:85" ht="12.75" hidden="1">
      <c r="CA116" s="65" t="s">
        <v>166</v>
      </c>
      <c r="CD116" s="65" t="s">
        <v>167</v>
      </c>
      <c r="CG116" s="65" t="s">
        <v>168</v>
      </c>
    </row>
    <row r="117" spans="6:85" ht="12.75" hidden="1">
      <c r="F117" s="75">
        <v>1</v>
      </c>
      <c r="G117" s="75"/>
      <c r="H117" s="75">
        <v>2</v>
      </c>
      <c r="I117" s="75"/>
      <c r="J117" s="75">
        <v>3</v>
      </c>
      <c r="K117" s="75">
        <v>4</v>
      </c>
      <c r="L117" s="75"/>
      <c r="M117" s="75">
        <v>5</v>
      </c>
      <c r="N117" s="75"/>
      <c r="O117" s="75">
        <v>6</v>
      </c>
      <c r="P117" s="75">
        <v>7</v>
      </c>
      <c r="Q117" s="75"/>
      <c r="R117" s="75">
        <v>8</v>
      </c>
      <c r="S117" s="75"/>
      <c r="T117" s="75">
        <v>9</v>
      </c>
      <c r="U117" s="75">
        <v>10</v>
      </c>
      <c r="W117" s="75">
        <v>11</v>
      </c>
      <c r="Y117" s="75">
        <v>12</v>
      </c>
      <c r="CA117" s="65" t="s">
        <v>18</v>
      </c>
      <c r="CD117" s="65" t="s">
        <v>18</v>
      </c>
      <c r="CG117" s="65" t="s">
        <v>18</v>
      </c>
    </row>
    <row r="118" spans="6:87" ht="12.75" hidden="1">
      <c r="F118" s="76">
        <f aca="true" t="shared" si="2" ref="F118:U118">F94</f>
        <v>54</v>
      </c>
      <c r="G118" s="76" t="e">
        <f t="shared" si="2"/>
        <v>#REF!</v>
      </c>
      <c r="H118" s="76">
        <f t="shared" si="2"/>
        <v>74</v>
      </c>
      <c r="I118" s="76" t="e">
        <f t="shared" si="2"/>
        <v>#REF!</v>
      </c>
      <c r="J118" s="76">
        <f t="shared" si="2"/>
        <v>59</v>
      </c>
      <c r="K118" s="76">
        <f t="shared" si="2"/>
        <v>54</v>
      </c>
      <c r="L118" s="76" t="e">
        <f t="shared" si="2"/>
        <v>#REF!</v>
      </c>
      <c r="M118" s="76">
        <f t="shared" si="2"/>
        <v>52</v>
      </c>
      <c r="N118" s="76" t="e">
        <f t="shared" si="2"/>
        <v>#REF!</v>
      </c>
      <c r="O118" s="76">
        <f t="shared" si="2"/>
        <v>52</v>
      </c>
      <c r="P118" s="76">
        <f t="shared" si="2"/>
        <v>92</v>
      </c>
      <c r="Q118" s="76" t="e">
        <f t="shared" si="2"/>
        <v>#REF!</v>
      </c>
      <c r="R118" s="76">
        <f t="shared" si="2"/>
        <v>52</v>
      </c>
      <c r="S118" s="76" t="e">
        <f t="shared" si="2"/>
        <v>#REF!</v>
      </c>
      <c r="T118" s="76">
        <f t="shared" si="2"/>
        <v>57</v>
      </c>
      <c r="U118" s="76">
        <f t="shared" si="2"/>
        <v>85</v>
      </c>
      <c r="W118" s="76">
        <f>W94</f>
        <v>53</v>
      </c>
      <c r="Y118" s="76">
        <f>Y94</f>
        <v>94</v>
      </c>
      <c r="CA118" s="77" t="str">
        <f>IF(CA119&lt;7,"A",IF(CA119&gt;12,"C","B"))</f>
        <v>A</v>
      </c>
      <c r="CB118" s="77"/>
      <c r="CC118" s="77"/>
      <c r="CD118" s="25"/>
      <c r="CE118" s="25"/>
      <c r="CF118" s="25"/>
      <c r="CG118" s="25"/>
      <c r="CH118" s="25"/>
      <c r="CI118" s="25"/>
    </row>
    <row r="119" spans="79:135" ht="12.75" hidden="1">
      <c r="CA119" s="78">
        <f>C42</f>
        <v>0</v>
      </c>
      <c r="CB119" s="78"/>
      <c r="CC119" s="78"/>
      <c r="CD119" s="78">
        <f>CA119</f>
        <v>0</v>
      </c>
      <c r="CE119" s="78"/>
      <c r="CF119" s="78"/>
      <c r="CG119" s="78">
        <f>CA119</f>
        <v>0</v>
      </c>
      <c r="CH119" s="78"/>
      <c r="CI119" s="78"/>
      <c r="CL119" s="65">
        <v>1</v>
      </c>
      <c r="CO119" s="65">
        <v>2</v>
      </c>
      <c r="CR119" s="65">
        <v>3</v>
      </c>
      <c r="CU119" s="65">
        <v>4</v>
      </c>
      <c r="CX119" s="65">
        <v>5</v>
      </c>
      <c r="DA119" s="65">
        <v>6</v>
      </c>
      <c r="DD119" s="65">
        <v>7</v>
      </c>
      <c r="DG119" s="65">
        <v>8</v>
      </c>
      <c r="DJ119" s="65">
        <v>9</v>
      </c>
      <c r="DM119" s="65">
        <v>10</v>
      </c>
      <c r="DP119" s="65">
        <v>11</v>
      </c>
      <c r="DS119" s="65">
        <v>12</v>
      </c>
      <c r="DV119" s="65">
        <v>13</v>
      </c>
      <c r="DY119" s="65">
        <v>14</v>
      </c>
      <c r="EB119" s="65">
        <v>15</v>
      </c>
      <c r="EE119" s="65">
        <v>16</v>
      </c>
    </row>
    <row r="120" spans="78:137" ht="12.75">
      <c r="BZ120" s="65">
        <v>1</v>
      </c>
      <c r="CA120" s="65">
        <f aca="true" t="shared" si="3" ref="CA120:CC125">IF($CA$119=1,CL120,IF($CA$119=2,CO120,IF($CA$119=3,CR120,IF($CA$119=4,CU120,IF($CA$119=5,CX120,IF($CA$119=6,DA120,""))))))</f>
      </c>
      <c r="CB120" s="65">
        <f t="shared" si="3"/>
      </c>
      <c r="CC120" s="65">
        <f t="shared" si="3"/>
      </c>
      <c r="CD120" s="65">
        <f aca="true" t="shared" si="4" ref="CD120:CF131">IF($CA$119=7,DD120,IF($CA$119=8,DG120,IF($CA$119=9,DJ120,IF($CA$119=10,DM120,IF($CA$119=11,DP120,IF($CA$119=12,DS120,""))))))</f>
      </c>
      <c r="CE120" s="65">
        <f t="shared" si="4"/>
      </c>
      <c r="CF120" s="65">
        <f t="shared" si="4"/>
      </c>
      <c r="CG120" s="65">
        <f aca="true" t="shared" si="5" ref="CG120:CI130">IF($CA$119=13,DV120,IF($CA$119=14,DY120,IF($CA$119=15,EB120,IF($CA$119=16,EE120,""))))</f>
      </c>
      <c r="CH120" s="65">
        <f t="shared" si="5"/>
      </c>
      <c r="CI120" s="65">
        <f t="shared" si="5"/>
      </c>
      <c r="CL120" s="65">
        <v>1</v>
      </c>
      <c r="CM120" s="65" t="s">
        <v>50</v>
      </c>
      <c r="CN120" s="65" t="s">
        <v>51</v>
      </c>
      <c r="CO120" s="65">
        <v>1</v>
      </c>
      <c r="CP120" s="65" t="s">
        <v>52</v>
      </c>
      <c r="CQ120" s="65" t="s">
        <v>53</v>
      </c>
      <c r="CR120" s="65">
        <v>1</v>
      </c>
      <c r="CS120" s="65" t="s">
        <v>54</v>
      </c>
      <c r="CT120" s="65" t="s">
        <v>53</v>
      </c>
      <c r="CU120" s="65">
        <v>1</v>
      </c>
      <c r="CV120" s="65" t="s">
        <v>55</v>
      </c>
      <c r="CW120" s="65" t="s">
        <v>56</v>
      </c>
      <c r="CX120" s="65">
        <v>1</v>
      </c>
      <c r="CY120" s="65" t="s">
        <v>57</v>
      </c>
      <c r="CZ120" s="65" t="s">
        <v>58</v>
      </c>
      <c r="DA120" s="65" t="s">
        <v>59</v>
      </c>
      <c r="DB120" s="65" t="s">
        <v>60</v>
      </c>
      <c r="DC120" s="65" t="s">
        <v>61</v>
      </c>
      <c r="DD120" s="65" t="s">
        <v>62</v>
      </c>
      <c r="DE120" s="65" t="s">
        <v>52</v>
      </c>
      <c r="DF120" s="65" t="s">
        <v>53</v>
      </c>
      <c r="DG120" s="65" t="s">
        <v>63</v>
      </c>
      <c r="DH120" s="65" t="s">
        <v>64</v>
      </c>
      <c r="DI120" s="65" t="s">
        <v>65</v>
      </c>
      <c r="DJ120" s="65" t="s">
        <v>66</v>
      </c>
      <c r="DK120" s="65" t="s">
        <v>64</v>
      </c>
      <c r="DL120" s="65" t="s">
        <v>65</v>
      </c>
      <c r="DM120" s="65" t="s">
        <v>67</v>
      </c>
      <c r="DN120" s="65" t="s">
        <v>68</v>
      </c>
      <c r="DO120" s="65" t="s">
        <v>61</v>
      </c>
      <c r="DP120" s="65">
        <v>0</v>
      </c>
      <c r="DQ120" s="65">
        <v>0</v>
      </c>
      <c r="DR120" s="65">
        <v>0</v>
      </c>
      <c r="DS120" s="65">
        <v>0</v>
      </c>
      <c r="DT120" s="65">
        <v>0</v>
      </c>
      <c r="DU120" s="65">
        <v>0</v>
      </c>
      <c r="DV120" s="65" t="s">
        <v>67</v>
      </c>
      <c r="DW120" s="65" t="s">
        <v>68</v>
      </c>
      <c r="DX120" s="65" t="s">
        <v>61</v>
      </c>
      <c r="DY120" s="65">
        <v>0</v>
      </c>
      <c r="DZ120" s="65">
        <v>0</v>
      </c>
      <c r="EA120" s="65">
        <v>0</v>
      </c>
      <c r="EB120" s="65">
        <v>0</v>
      </c>
      <c r="EC120" s="65">
        <v>0</v>
      </c>
      <c r="ED120" s="65">
        <v>0</v>
      </c>
      <c r="EE120" s="65">
        <v>0</v>
      </c>
      <c r="EF120" s="65">
        <v>0</v>
      </c>
      <c r="EG120" s="65">
        <v>0</v>
      </c>
    </row>
    <row r="121" spans="78:137" ht="12.75">
      <c r="BZ121" s="65">
        <v>2</v>
      </c>
      <c r="CA121" s="65">
        <f t="shared" si="3"/>
      </c>
      <c r="CB121" s="65">
        <f t="shared" si="3"/>
      </c>
      <c r="CC121" s="65">
        <f t="shared" si="3"/>
      </c>
      <c r="CD121" s="65">
        <f t="shared" si="4"/>
      </c>
      <c r="CE121" s="65">
        <f t="shared" si="4"/>
      </c>
      <c r="CF121" s="65">
        <f t="shared" si="4"/>
      </c>
      <c r="CG121" s="65">
        <f t="shared" si="5"/>
      </c>
      <c r="CH121" s="65">
        <f t="shared" si="5"/>
      </c>
      <c r="CI121" s="65">
        <f t="shared" si="5"/>
      </c>
      <c r="CL121" s="65">
        <v>2</v>
      </c>
      <c r="CM121" s="65" t="s">
        <v>69</v>
      </c>
      <c r="CN121" s="65" t="s">
        <v>61</v>
      </c>
      <c r="CO121" s="65">
        <v>2</v>
      </c>
      <c r="CP121" s="65" t="s">
        <v>68</v>
      </c>
      <c r="CQ121" s="65" t="s">
        <v>61</v>
      </c>
      <c r="CR121" s="65">
        <v>2</v>
      </c>
      <c r="CS121" s="65" t="s">
        <v>70</v>
      </c>
      <c r="CT121" s="65" t="s">
        <v>53</v>
      </c>
      <c r="CU121" s="65">
        <v>2</v>
      </c>
      <c r="CV121" s="65" t="s">
        <v>71</v>
      </c>
      <c r="CW121" s="65" t="s">
        <v>53</v>
      </c>
      <c r="CX121" s="65">
        <v>2</v>
      </c>
      <c r="CY121" s="65" t="s">
        <v>72</v>
      </c>
      <c r="CZ121" s="65" t="s">
        <v>73</v>
      </c>
      <c r="DA121" s="65" t="s">
        <v>74</v>
      </c>
      <c r="DB121" s="65" t="s">
        <v>75</v>
      </c>
      <c r="DC121" s="65" t="s">
        <v>53</v>
      </c>
      <c r="DD121" s="65" t="s">
        <v>76</v>
      </c>
      <c r="DE121" s="65" t="s">
        <v>50</v>
      </c>
      <c r="DF121" s="65" t="s">
        <v>51</v>
      </c>
      <c r="DG121" s="65" t="s">
        <v>77</v>
      </c>
      <c r="DH121" s="65" t="s">
        <v>50</v>
      </c>
      <c r="DI121" s="65" t="s">
        <v>51</v>
      </c>
      <c r="DJ121" s="65" t="s">
        <v>78</v>
      </c>
      <c r="DK121" s="65" t="s">
        <v>79</v>
      </c>
      <c r="DL121" s="65" t="s">
        <v>51</v>
      </c>
      <c r="DM121" s="65" t="s">
        <v>80</v>
      </c>
      <c r="DN121" s="65" t="s">
        <v>81</v>
      </c>
      <c r="DO121" s="65" t="s">
        <v>82</v>
      </c>
      <c r="DP121" s="65">
        <v>0</v>
      </c>
      <c r="DQ121" s="65">
        <v>0</v>
      </c>
      <c r="DR121" s="65">
        <v>0</v>
      </c>
      <c r="DS121" s="65">
        <v>0</v>
      </c>
      <c r="DT121" s="65">
        <v>0</v>
      </c>
      <c r="DU121" s="65">
        <v>0</v>
      </c>
      <c r="DV121" s="65" t="s">
        <v>80</v>
      </c>
      <c r="DW121" s="65" t="s">
        <v>81</v>
      </c>
      <c r="DX121" s="65" t="s">
        <v>82</v>
      </c>
      <c r="DY121" s="65">
        <v>0</v>
      </c>
      <c r="DZ121" s="65">
        <v>0</v>
      </c>
      <c r="EA121" s="65">
        <v>0</v>
      </c>
      <c r="EB121" s="65">
        <v>0</v>
      </c>
      <c r="EC121" s="65">
        <v>0</v>
      </c>
      <c r="ED121" s="65">
        <v>0</v>
      </c>
      <c r="EE121" s="65">
        <v>0</v>
      </c>
      <c r="EF121" s="65">
        <v>0</v>
      </c>
      <c r="EG121" s="65">
        <v>0</v>
      </c>
    </row>
    <row r="122" spans="78:137" ht="12.75">
      <c r="BZ122" s="65">
        <v>3</v>
      </c>
      <c r="CA122" s="65">
        <f t="shared" si="3"/>
      </c>
      <c r="CB122" s="65">
        <f t="shared" si="3"/>
      </c>
      <c r="CC122" s="65">
        <f t="shared" si="3"/>
      </c>
      <c r="CD122" s="65">
        <f t="shared" si="4"/>
      </c>
      <c r="CE122" s="65">
        <f t="shared" si="4"/>
      </c>
      <c r="CF122" s="65">
        <f t="shared" si="4"/>
      </c>
      <c r="CG122" s="65">
        <f t="shared" si="5"/>
      </c>
      <c r="CH122" s="65">
        <f t="shared" si="5"/>
      </c>
      <c r="CI122" s="65">
        <f t="shared" si="5"/>
      </c>
      <c r="CL122" s="65">
        <v>3</v>
      </c>
      <c r="CM122" s="65" t="s">
        <v>83</v>
      </c>
      <c r="CN122" s="65" t="s">
        <v>84</v>
      </c>
      <c r="CO122" s="65">
        <v>3</v>
      </c>
      <c r="CP122" s="65" t="s">
        <v>85</v>
      </c>
      <c r="CQ122" s="65" t="s">
        <v>84</v>
      </c>
      <c r="CR122" s="65">
        <v>3</v>
      </c>
      <c r="CS122" s="65" t="s">
        <v>86</v>
      </c>
      <c r="CT122" s="65" t="s">
        <v>87</v>
      </c>
      <c r="CU122" s="65">
        <v>3</v>
      </c>
      <c r="CV122" s="65" t="s">
        <v>88</v>
      </c>
      <c r="CW122" s="65" t="s">
        <v>58</v>
      </c>
      <c r="CX122" s="65">
        <v>3</v>
      </c>
      <c r="CY122" s="65" t="s">
        <v>89</v>
      </c>
      <c r="CZ122" s="65" t="s">
        <v>51</v>
      </c>
      <c r="DA122" s="65" t="s">
        <v>90</v>
      </c>
      <c r="DB122" s="65" t="s">
        <v>91</v>
      </c>
      <c r="DC122" s="65" t="s">
        <v>53</v>
      </c>
      <c r="DD122" s="65" t="s">
        <v>92</v>
      </c>
      <c r="DE122" s="65" t="s">
        <v>93</v>
      </c>
      <c r="DF122" s="65" t="s">
        <v>58</v>
      </c>
      <c r="DG122" s="65" t="s">
        <v>94</v>
      </c>
      <c r="DH122" s="65" t="s">
        <v>95</v>
      </c>
      <c r="DI122" s="65" t="s">
        <v>87</v>
      </c>
      <c r="DJ122" s="65" t="s">
        <v>96</v>
      </c>
      <c r="DK122" s="65" t="s">
        <v>97</v>
      </c>
      <c r="DL122" s="65" t="s">
        <v>98</v>
      </c>
      <c r="DM122" s="65" t="s">
        <v>99</v>
      </c>
      <c r="DN122" s="65" t="s">
        <v>81</v>
      </c>
      <c r="DO122" s="65" t="s">
        <v>82</v>
      </c>
      <c r="DP122" s="65">
        <v>0</v>
      </c>
      <c r="DQ122" s="65">
        <v>0</v>
      </c>
      <c r="DR122" s="65">
        <v>0</v>
      </c>
      <c r="DS122" s="65">
        <v>0</v>
      </c>
      <c r="DT122" s="65">
        <v>0</v>
      </c>
      <c r="DU122" s="65">
        <v>0</v>
      </c>
      <c r="DV122" s="65" t="s">
        <v>99</v>
      </c>
      <c r="DW122" s="65" t="s">
        <v>81</v>
      </c>
      <c r="DX122" s="65" t="s">
        <v>82</v>
      </c>
      <c r="DY122" s="65">
        <v>0</v>
      </c>
      <c r="DZ122" s="65">
        <v>0</v>
      </c>
      <c r="EA122" s="65">
        <v>0</v>
      </c>
      <c r="EB122" s="65">
        <v>0</v>
      </c>
      <c r="EC122" s="65">
        <v>0</v>
      </c>
      <c r="ED122" s="65">
        <v>0</v>
      </c>
      <c r="EE122" s="65">
        <v>0</v>
      </c>
      <c r="EF122" s="65">
        <v>0</v>
      </c>
      <c r="EG122" s="65">
        <v>0</v>
      </c>
    </row>
    <row r="123" spans="1:137" ht="12.75">
      <c r="A123" s="25"/>
      <c r="B123" s="25"/>
      <c r="BZ123" s="65">
        <v>4</v>
      </c>
      <c r="CA123" s="65">
        <f t="shared" si="3"/>
      </c>
      <c r="CB123" s="65">
        <f t="shared" si="3"/>
      </c>
      <c r="CC123" s="65">
        <f t="shared" si="3"/>
      </c>
      <c r="CD123" s="65">
        <f t="shared" si="4"/>
      </c>
      <c r="CE123" s="65">
        <f t="shared" si="4"/>
      </c>
      <c r="CF123" s="65">
        <f t="shared" si="4"/>
      </c>
      <c r="CG123" s="65">
        <f t="shared" si="5"/>
      </c>
      <c r="CH123" s="65">
        <f t="shared" si="5"/>
      </c>
      <c r="CI123" s="65">
        <f t="shared" si="5"/>
      </c>
      <c r="CL123" s="65">
        <v>4</v>
      </c>
      <c r="CM123" s="65" t="s">
        <v>100</v>
      </c>
      <c r="CN123" s="65" t="s">
        <v>101</v>
      </c>
      <c r="CO123" s="65">
        <v>4</v>
      </c>
      <c r="CP123" s="65" t="s">
        <v>102</v>
      </c>
      <c r="CQ123" s="65" t="s">
        <v>73</v>
      </c>
      <c r="CR123" s="65">
        <v>4</v>
      </c>
      <c r="CS123" s="65" t="s">
        <v>103</v>
      </c>
      <c r="CT123" s="65" t="s">
        <v>56</v>
      </c>
      <c r="CU123" s="65">
        <v>4</v>
      </c>
      <c r="CV123" s="65" t="s">
        <v>104</v>
      </c>
      <c r="CW123" s="65" t="s">
        <v>105</v>
      </c>
      <c r="CX123" s="65">
        <v>4</v>
      </c>
      <c r="CY123" s="65" t="s">
        <v>106</v>
      </c>
      <c r="CZ123" s="65" t="s">
        <v>82</v>
      </c>
      <c r="DA123" s="65" t="s">
        <v>107</v>
      </c>
      <c r="DB123" s="65" t="s">
        <v>108</v>
      </c>
      <c r="DC123" s="65" t="s">
        <v>98</v>
      </c>
      <c r="DD123" s="65" t="s">
        <v>109</v>
      </c>
      <c r="DE123" s="65" t="s">
        <v>110</v>
      </c>
      <c r="DF123" s="65" t="s">
        <v>111</v>
      </c>
      <c r="DG123" s="65" t="s">
        <v>112</v>
      </c>
      <c r="DH123" s="65" t="s">
        <v>85</v>
      </c>
      <c r="DI123" s="65" t="s">
        <v>84</v>
      </c>
      <c r="DJ123" s="65" t="s">
        <v>113</v>
      </c>
      <c r="DK123" s="65" t="s">
        <v>72</v>
      </c>
      <c r="DL123" s="65" t="s">
        <v>73</v>
      </c>
      <c r="DM123" s="65" t="s">
        <v>114</v>
      </c>
      <c r="DN123" s="65" t="s">
        <v>115</v>
      </c>
      <c r="DO123" s="65" t="s">
        <v>84</v>
      </c>
      <c r="DP123" s="65">
        <v>0</v>
      </c>
      <c r="DQ123" s="65">
        <v>0</v>
      </c>
      <c r="DR123" s="65">
        <v>0</v>
      </c>
      <c r="DS123" s="65">
        <v>0</v>
      </c>
      <c r="DT123" s="65">
        <v>0</v>
      </c>
      <c r="DU123" s="65">
        <v>0</v>
      </c>
      <c r="DV123" s="65" t="s">
        <v>114</v>
      </c>
      <c r="DW123" s="65" t="s">
        <v>115</v>
      </c>
      <c r="DX123" s="65" t="s">
        <v>84</v>
      </c>
      <c r="DY123" s="65">
        <v>0</v>
      </c>
      <c r="DZ123" s="65">
        <v>0</v>
      </c>
      <c r="EA123" s="65">
        <v>0</v>
      </c>
      <c r="EB123" s="65">
        <v>0</v>
      </c>
      <c r="EC123" s="65">
        <v>0</v>
      </c>
      <c r="ED123" s="65">
        <v>0</v>
      </c>
      <c r="EE123" s="65">
        <v>0</v>
      </c>
      <c r="EF123" s="65">
        <v>0</v>
      </c>
      <c r="EG123" s="65">
        <v>0</v>
      </c>
    </row>
    <row r="124" spans="1:137" ht="12.75">
      <c r="A124" s="25"/>
      <c r="B124" s="25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BZ124" s="65">
        <v>5</v>
      </c>
      <c r="CA124" s="65">
        <f t="shared" si="3"/>
      </c>
      <c r="CB124" s="65">
        <f t="shared" si="3"/>
      </c>
      <c r="CC124" s="65">
        <f t="shared" si="3"/>
      </c>
      <c r="CD124" s="65">
        <f t="shared" si="4"/>
      </c>
      <c r="CE124" s="65">
        <f t="shared" si="4"/>
      </c>
      <c r="CF124" s="65">
        <f t="shared" si="4"/>
      </c>
      <c r="CG124" s="65">
        <f t="shared" si="5"/>
      </c>
      <c r="CH124" s="65">
        <f t="shared" si="5"/>
      </c>
      <c r="CI124" s="65">
        <f t="shared" si="5"/>
      </c>
      <c r="CL124" s="65">
        <v>0</v>
      </c>
      <c r="CM124" s="65" t="s">
        <v>116</v>
      </c>
      <c r="CN124" s="65" t="s">
        <v>111</v>
      </c>
      <c r="CO124" s="65">
        <v>0</v>
      </c>
      <c r="CP124" s="65">
        <v>0</v>
      </c>
      <c r="CQ124" s="65">
        <v>0</v>
      </c>
      <c r="CR124" s="65">
        <v>0</v>
      </c>
      <c r="CS124" s="65">
        <v>0</v>
      </c>
      <c r="CT124" s="65">
        <v>0</v>
      </c>
      <c r="CU124" s="65">
        <v>5</v>
      </c>
      <c r="CV124" s="65" t="s">
        <v>79</v>
      </c>
      <c r="CW124" s="65" t="s">
        <v>51</v>
      </c>
      <c r="CX124" s="65">
        <v>5</v>
      </c>
      <c r="CY124" s="65" t="s">
        <v>117</v>
      </c>
      <c r="CZ124" s="65" t="s">
        <v>118</v>
      </c>
      <c r="DA124" s="65" t="s">
        <v>119</v>
      </c>
      <c r="DB124" s="65" t="s">
        <v>120</v>
      </c>
      <c r="DC124" s="65" t="s">
        <v>61</v>
      </c>
      <c r="DD124" s="65">
        <v>0</v>
      </c>
      <c r="DE124" s="65">
        <v>0</v>
      </c>
      <c r="DF124" s="65">
        <v>0</v>
      </c>
      <c r="DG124" s="65">
        <v>0</v>
      </c>
      <c r="DH124" s="65">
        <v>0</v>
      </c>
      <c r="DI124" s="65">
        <v>0</v>
      </c>
      <c r="DJ124" s="65" t="s">
        <v>121</v>
      </c>
      <c r="DK124" s="65" t="s">
        <v>93</v>
      </c>
      <c r="DL124" s="65" t="s">
        <v>58</v>
      </c>
      <c r="DM124" s="65" t="s">
        <v>122</v>
      </c>
      <c r="DN124" s="65" t="s">
        <v>103</v>
      </c>
      <c r="DO124" s="65" t="s">
        <v>56</v>
      </c>
      <c r="DP124" s="65">
        <v>0</v>
      </c>
      <c r="DQ124" s="65">
        <v>0</v>
      </c>
      <c r="DR124" s="65">
        <v>0</v>
      </c>
      <c r="DS124" s="65">
        <v>0</v>
      </c>
      <c r="DT124" s="65">
        <v>0</v>
      </c>
      <c r="DU124" s="65">
        <v>0</v>
      </c>
      <c r="DV124" s="65" t="s">
        <v>122</v>
      </c>
      <c r="DW124" s="65" t="s">
        <v>103</v>
      </c>
      <c r="DX124" s="65" t="s">
        <v>56</v>
      </c>
      <c r="DY124" s="65">
        <v>0</v>
      </c>
      <c r="DZ124" s="65">
        <v>0</v>
      </c>
      <c r="EA124" s="65">
        <v>0</v>
      </c>
      <c r="EB124" s="65">
        <v>0</v>
      </c>
      <c r="EC124" s="65">
        <v>0</v>
      </c>
      <c r="ED124" s="65">
        <v>0</v>
      </c>
      <c r="EE124" s="65">
        <v>0</v>
      </c>
      <c r="EF124" s="65">
        <v>0</v>
      </c>
      <c r="EG124" s="65">
        <v>0</v>
      </c>
    </row>
    <row r="125" spans="1:137" ht="12.75">
      <c r="A125" s="25"/>
      <c r="B125" s="25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BZ125" s="65">
        <v>6</v>
      </c>
      <c r="CA125" s="65">
        <f t="shared" si="3"/>
      </c>
      <c r="CB125" s="65">
        <f t="shared" si="3"/>
      </c>
      <c r="CC125" s="65">
        <f t="shared" si="3"/>
      </c>
      <c r="CD125" s="65">
        <f t="shared" si="4"/>
      </c>
      <c r="CE125" s="65">
        <f t="shared" si="4"/>
      </c>
      <c r="CF125" s="65">
        <f t="shared" si="4"/>
      </c>
      <c r="CG125" s="65">
        <f t="shared" si="5"/>
      </c>
      <c r="CH125" s="65">
        <f t="shared" si="5"/>
      </c>
      <c r="CI125" s="65">
        <f t="shared" si="5"/>
      </c>
      <c r="CL125" s="65">
        <v>0</v>
      </c>
      <c r="CM125" s="65">
        <v>0</v>
      </c>
      <c r="CN125" s="65">
        <v>0</v>
      </c>
      <c r="CO125" s="65">
        <v>0</v>
      </c>
      <c r="CP125" s="65">
        <v>0</v>
      </c>
      <c r="CQ125" s="65">
        <v>0</v>
      </c>
      <c r="CR125" s="65">
        <v>0</v>
      </c>
      <c r="CS125" s="65">
        <v>0</v>
      </c>
      <c r="CT125" s="65">
        <v>0</v>
      </c>
      <c r="CU125" s="65">
        <v>0</v>
      </c>
      <c r="CV125" s="65">
        <v>0</v>
      </c>
      <c r="CW125" s="65">
        <v>0</v>
      </c>
      <c r="CX125" s="65">
        <v>6</v>
      </c>
      <c r="CY125" s="65">
        <v>0</v>
      </c>
      <c r="CZ125" s="65">
        <v>0</v>
      </c>
      <c r="DA125" s="65">
        <v>0</v>
      </c>
      <c r="DB125" s="65">
        <v>0</v>
      </c>
      <c r="DC125" s="65">
        <v>0</v>
      </c>
      <c r="DD125" s="65">
        <v>0</v>
      </c>
      <c r="DE125" s="65">
        <v>0</v>
      </c>
      <c r="DF125" s="65">
        <v>0</v>
      </c>
      <c r="DG125" s="65">
        <v>0</v>
      </c>
      <c r="DH125" s="65">
        <v>0</v>
      </c>
      <c r="DI125" s="65">
        <v>0</v>
      </c>
      <c r="DJ125" s="65">
        <v>0</v>
      </c>
      <c r="DK125" s="65">
        <v>0</v>
      </c>
      <c r="DL125" s="65">
        <v>0</v>
      </c>
      <c r="DM125" s="65">
        <v>0</v>
      </c>
      <c r="DN125" s="65">
        <v>0</v>
      </c>
      <c r="DO125" s="65">
        <v>0</v>
      </c>
      <c r="DP125" s="65">
        <v>0</v>
      </c>
      <c r="DQ125" s="65">
        <v>0</v>
      </c>
      <c r="DR125" s="65">
        <v>0</v>
      </c>
      <c r="DS125" s="65">
        <v>0</v>
      </c>
      <c r="DT125" s="65">
        <v>0</v>
      </c>
      <c r="DU125" s="65">
        <v>0</v>
      </c>
      <c r="DV125" s="65">
        <v>0</v>
      </c>
      <c r="DW125" s="65">
        <v>0</v>
      </c>
      <c r="DX125" s="65">
        <v>0</v>
      </c>
      <c r="DY125" s="65">
        <v>0</v>
      </c>
      <c r="DZ125" s="65">
        <v>0</v>
      </c>
      <c r="EA125" s="65">
        <v>0</v>
      </c>
      <c r="EB125" s="65">
        <v>0</v>
      </c>
      <c r="EC125" s="65">
        <v>0</v>
      </c>
      <c r="ED125" s="65">
        <v>0</v>
      </c>
      <c r="EE125" s="65">
        <v>0</v>
      </c>
      <c r="EF125" s="65">
        <v>0</v>
      </c>
      <c r="EG125" s="65">
        <v>0</v>
      </c>
    </row>
    <row r="126" spans="1:137" ht="12.75">
      <c r="A126" s="25"/>
      <c r="B126" s="25"/>
      <c r="BZ126" s="65">
        <v>7</v>
      </c>
      <c r="CA126" s="65">
        <f>IF($CA$119=1,$CL126,IF($CA$119=2,$CO126,IF($CA$119=3,$CR126,IF($CA$119=4,$CU126,IF($CA$119=5,$CX126,IF($CA$119=6,$DA126,""))))))</f>
      </c>
      <c r="CB126" s="65">
        <f>IF($CA$119=1,$CL126,IF($CA$119=2,$CO126,IF($CA$119=3,$CR126,IF($CA$119=4,$CU126,IF($CA$119=5,$CX126,IF($CA$119=6,$DA126,""))))))</f>
      </c>
      <c r="CC126" s="65">
        <f>IF($CA$119=1,$CL126,IF($CA$119=2,$CO126,IF($CA$119=3,$CR126,IF($CA$119=4,$CU126,IF($CA$119=5,$CX126,IF($CA$119=6,$DA126,""))))))</f>
      </c>
      <c r="CD126" s="65">
        <f t="shared" si="4"/>
      </c>
      <c r="CE126" s="65">
        <f t="shared" si="4"/>
      </c>
      <c r="CF126" s="65">
        <f t="shared" si="4"/>
      </c>
      <c r="CG126" s="65">
        <f t="shared" si="5"/>
      </c>
      <c r="CH126" s="65">
        <f t="shared" si="5"/>
      </c>
      <c r="CI126" s="65">
        <f t="shared" si="5"/>
      </c>
      <c r="CL126" s="65">
        <v>0</v>
      </c>
      <c r="CM126" s="65">
        <v>0</v>
      </c>
      <c r="CN126" s="65">
        <v>0</v>
      </c>
      <c r="CO126" s="65">
        <v>0</v>
      </c>
      <c r="CP126" s="65">
        <v>0</v>
      </c>
      <c r="CQ126" s="65">
        <v>0</v>
      </c>
      <c r="CR126" s="65">
        <v>0</v>
      </c>
      <c r="CS126" s="65">
        <v>0</v>
      </c>
      <c r="CT126" s="65">
        <v>0</v>
      </c>
      <c r="CU126" s="65">
        <v>0</v>
      </c>
      <c r="CV126" s="65">
        <v>0</v>
      </c>
      <c r="CW126" s="65">
        <v>0</v>
      </c>
      <c r="CX126" s="65">
        <v>0</v>
      </c>
      <c r="CY126" s="65">
        <v>0</v>
      </c>
      <c r="CZ126" s="65">
        <v>0</v>
      </c>
      <c r="DA126" s="65">
        <v>0</v>
      </c>
      <c r="DB126" s="65">
        <v>0</v>
      </c>
      <c r="DC126" s="65">
        <v>0</v>
      </c>
      <c r="DD126" s="65">
        <v>0</v>
      </c>
      <c r="DE126" s="65">
        <v>0</v>
      </c>
      <c r="DF126" s="65">
        <v>0</v>
      </c>
      <c r="DG126" s="65">
        <v>0</v>
      </c>
      <c r="DH126" s="65">
        <v>0</v>
      </c>
      <c r="DI126" s="65">
        <v>0</v>
      </c>
      <c r="DJ126" s="65">
        <v>0</v>
      </c>
      <c r="DK126" s="65">
        <v>0</v>
      </c>
      <c r="DL126" s="65">
        <v>0</v>
      </c>
      <c r="DM126" s="65">
        <v>0</v>
      </c>
      <c r="DN126" s="65">
        <v>0</v>
      </c>
      <c r="DO126" s="65">
        <v>0</v>
      </c>
      <c r="DP126" s="65">
        <v>0</v>
      </c>
      <c r="DQ126" s="65">
        <v>0</v>
      </c>
      <c r="DR126" s="65">
        <v>0</v>
      </c>
      <c r="DS126" s="65">
        <v>0</v>
      </c>
      <c r="DT126" s="65">
        <v>0</v>
      </c>
      <c r="DU126" s="65">
        <v>0</v>
      </c>
      <c r="DV126" s="65">
        <v>0</v>
      </c>
      <c r="DW126" s="65">
        <v>0</v>
      </c>
      <c r="DX126" s="65">
        <v>0</v>
      </c>
      <c r="DY126" s="65">
        <v>0</v>
      </c>
      <c r="DZ126" s="65">
        <v>0</v>
      </c>
      <c r="EA126" s="65">
        <v>0</v>
      </c>
      <c r="EB126" s="65">
        <v>0</v>
      </c>
      <c r="EC126" s="65">
        <v>0</v>
      </c>
      <c r="ED126" s="65">
        <v>0</v>
      </c>
      <c r="EE126" s="65">
        <v>0</v>
      </c>
      <c r="EF126" s="65">
        <v>0</v>
      </c>
      <c r="EG126" s="65">
        <v>0</v>
      </c>
    </row>
    <row r="127" spans="78:137" ht="12.75">
      <c r="BZ127" s="65">
        <v>8</v>
      </c>
      <c r="CA127" s="65">
        <f aca="true" t="shared" si="6" ref="CA127:CC131">IF($CA$119=1,CL127,IF($CA$119=2,CO127,IF($CA$119=3,CR127,IF($CA$119=4,CU127,IF($CA$119=5,CX127,IF($CA$119=6,DA127,""))))))</f>
      </c>
      <c r="CB127" s="65">
        <f t="shared" si="6"/>
      </c>
      <c r="CC127" s="65">
        <f t="shared" si="6"/>
      </c>
      <c r="CD127" s="65">
        <f t="shared" si="4"/>
      </c>
      <c r="CE127" s="65">
        <f t="shared" si="4"/>
      </c>
      <c r="CF127" s="65">
        <f t="shared" si="4"/>
      </c>
      <c r="CG127" s="65">
        <f t="shared" si="5"/>
      </c>
      <c r="CH127" s="65">
        <f t="shared" si="5"/>
      </c>
      <c r="CI127" s="65">
        <f t="shared" si="5"/>
      </c>
      <c r="CL127" s="65">
        <v>0</v>
      </c>
      <c r="CM127" s="65">
        <v>0</v>
      </c>
      <c r="CN127" s="65">
        <v>0</v>
      </c>
      <c r="CO127" s="65">
        <v>0</v>
      </c>
      <c r="CP127" s="65">
        <v>0</v>
      </c>
      <c r="CQ127" s="65">
        <v>0</v>
      </c>
      <c r="CR127" s="65">
        <v>0</v>
      </c>
      <c r="CS127" s="65">
        <v>0</v>
      </c>
      <c r="CT127" s="65">
        <v>0</v>
      </c>
      <c r="CU127" s="65">
        <v>0</v>
      </c>
      <c r="CV127" s="65">
        <v>0</v>
      </c>
      <c r="CW127" s="65">
        <v>0</v>
      </c>
      <c r="CX127" s="65">
        <v>0</v>
      </c>
      <c r="CY127" s="65">
        <v>0</v>
      </c>
      <c r="CZ127" s="65">
        <v>0</v>
      </c>
      <c r="DA127" s="65">
        <v>0</v>
      </c>
      <c r="DB127" s="65">
        <v>0</v>
      </c>
      <c r="DC127" s="65">
        <v>0</v>
      </c>
      <c r="DD127" s="65">
        <v>0</v>
      </c>
      <c r="DE127" s="65">
        <v>0</v>
      </c>
      <c r="DF127" s="65">
        <v>0</v>
      </c>
      <c r="DG127" s="65">
        <v>0</v>
      </c>
      <c r="DH127" s="65">
        <v>0</v>
      </c>
      <c r="DI127" s="65">
        <v>0</v>
      </c>
      <c r="DJ127" s="65">
        <v>0</v>
      </c>
      <c r="DK127" s="65">
        <v>0</v>
      </c>
      <c r="DL127" s="65">
        <v>0</v>
      </c>
      <c r="DM127" s="65">
        <v>0</v>
      </c>
      <c r="DN127" s="65">
        <v>0</v>
      </c>
      <c r="DO127" s="65">
        <v>0</v>
      </c>
      <c r="DP127" s="65">
        <v>0</v>
      </c>
      <c r="DQ127" s="65">
        <v>0</v>
      </c>
      <c r="DR127" s="65">
        <v>0</v>
      </c>
      <c r="DS127" s="65">
        <v>0</v>
      </c>
      <c r="DT127" s="65">
        <v>0</v>
      </c>
      <c r="DU127" s="65">
        <v>0</v>
      </c>
      <c r="DV127" s="65">
        <v>0</v>
      </c>
      <c r="DW127" s="65">
        <v>0</v>
      </c>
      <c r="DX127" s="65">
        <v>0</v>
      </c>
      <c r="DY127" s="65">
        <v>0</v>
      </c>
      <c r="DZ127" s="65">
        <v>0</v>
      </c>
      <c r="EA127" s="65">
        <v>0</v>
      </c>
      <c r="EB127" s="65">
        <v>0</v>
      </c>
      <c r="EC127" s="65">
        <v>0</v>
      </c>
      <c r="ED127" s="65">
        <v>0</v>
      </c>
      <c r="EE127" s="65">
        <v>0</v>
      </c>
      <c r="EF127" s="65">
        <v>0</v>
      </c>
      <c r="EG127" s="65">
        <v>0</v>
      </c>
    </row>
    <row r="128" spans="78:137" ht="12.75">
      <c r="BZ128" s="65">
        <v>9</v>
      </c>
      <c r="CA128" s="65">
        <f t="shared" si="6"/>
      </c>
      <c r="CB128" s="65">
        <f t="shared" si="6"/>
      </c>
      <c r="CC128" s="65">
        <f t="shared" si="6"/>
      </c>
      <c r="CD128" s="65">
        <f t="shared" si="4"/>
      </c>
      <c r="CE128" s="65">
        <f t="shared" si="4"/>
      </c>
      <c r="CF128" s="65">
        <f t="shared" si="4"/>
      </c>
      <c r="CG128" s="65">
        <f t="shared" si="5"/>
      </c>
      <c r="CH128" s="65">
        <f t="shared" si="5"/>
      </c>
      <c r="CI128" s="65">
        <f t="shared" si="5"/>
      </c>
      <c r="CL128" s="65">
        <v>0</v>
      </c>
      <c r="CM128" s="65">
        <v>0</v>
      </c>
      <c r="CN128" s="65">
        <v>0</v>
      </c>
      <c r="CO128" s="65">
        <v>0</v>
      </c>
      <c r="CP128" s="65">
        <v>0</v>
      </c>
      <c r="CQ128" s="65">
        <v>0</v>
      </c>
      <c r="CR128" s="65">
        <v>0</v>
      </c>
      <c r="CS128" s="65">
        <v>0</v>
      </c>
      <c r="CT128" s="65">
        <v>0</v>
      </c>
      <c r="CU128" s="65">
        <v>0</v>
      </c>
      <c r="CV128" s="65">
        <v>0</v>
      </c>
      <c r="CW128" s="65">
        <v>0</v>
      </c>
      <c r="CX128" s="65">
        <v>0</v>
      </c>
      <c r="CY128" s="65">
        <v>0</v>
      </c>
      <c r="CZ128" s="65">
        <v>0</v>
      </c>
      <c r="DA128" s="65">
        <v>0</v>
      </c>
      <c r="DB128" s="65">
        <v>0</v>
      </c>
      <c r="DC128" s="65">
        <v>0</v>
      </c>
      <c r="DD128" s="65">
        <v>0</v>
      </c>
      <c r="DE128" s="65">
        <v>0</v>
      </c>
      <c r="DF128" s="65">
        <v>0</v>
      </c>
      <c r="DG128" s="65">
        <v>0</v>
      </c>
      <c r="DH128" s="65">
        <v>0</v>
      </c>
      <c r="DI128" s="65">
        <v>0</v>
      </c>
      <c r="DJ128" s="65">
        <v>0</v>
      </c>
      <c r="DK128" s="65">
        <v>0</v>
      </c>
      <c r="DL128" s="65">
        <v>0</v>
      </c>
      <c r="DM128" s="65">
        <v>0</v>
      </c>
      <c r="DN128" s="65">
        <v>0</v>
      </c>
      <c r="DO128" s="65">
        <v>0</v>
      </c>
      <c r="DP128" s="65">
        <v>0</v>
      </c>
      <c r="DQ128" s="65">
        <v>0</v>
      </c>
      <c r="DR128" s="65">
        <v>0</v>
      </c>
      <c r="DS128" s="65">
        <v>0</v>
      </c>
      <c r="DT128" s="65">
        <v>0</v>
      </c>
      <c r="DU128" s="65">
        <v>0</v>
      </c>
      <c r="DV128" s="65">
        <v>0</v>
      </c>
      <c r="DW128" s="65">
        <v>0</v>
      </c>
      <c r="DX128" s="65">
        <v>0</v>
      </c>
      <c r="DY128" s="65">
        <v>0</v>
      </c>
      <c r="DZ128" s="65">
        <v>0</v>
      </c>
      <c r="EA128" s="65">
        <v>0</v>
      </c>
      <c r="EB128" s="65">
        <v>0</v>
      </c>
      <c r="EC128" s="65">
        <v>0</v>
      </c>
      <c r="ED128" s="65">
        <v>0</v>
      </c>
      <c r="EE128" s="65">
        <v>0</v>
      </c>
      <c r="EF128" s="65">
        <v>0</v>
      </c>
      <c r="EG128" s="65">
        <v>0</v>
      </c>
    </row>
    <row r="129" spans="78:137" ht="12.75">
      <c r="BZ129" s="65">
        <v>10</v>
      </c>
      <c r="CA129" s="65">
        <f t="shared" si="6"/>
      </c>
      <c r="CB129" s="65">
        <f t="shared" si="6"/>
      </c>
      <c r="CC129" s="65">
        <f t="shared" si="6"/>
      </c>
      <c r="CD129" s="65">
        <f t="shared" si="4"/>
      </c>
      <c r="CE129" s="65">
        <f t="shared" si="4"/>
      </c>
      <c r="CF129" s="65">
        <f t="shared" si="4"/>
      </c>
      <c r="CG129" s="65">
        <f t="shared" si="5"/>
      </c>
      <c r="CH129" s="65">
        <f t="shared" si="5"/>
      </c>
      <c r="CI129" s="65">
        <f t="shared" si="5"/>
      </c>
      <c r="CL129" s="65">
        <v>0</v>
      </c>
      <c r="CM129" s="65">
        <v>0</v>
      </c>
      <c r="CN129" s="65">
        <v>0</v>
      </c>
      <c r="CO129" s="65">
        <v>0</v>
      </c>
      <c r="CP129" s="65">
        <v>0</v>
      </c>
      <c r="CQ129" s="65">
        <v>0</v>
      </c>
      <c r="CR129" s="65">
        <v>0</v>
      </c>
      <c r="CS129" s="65">
        <v>0</v>
      </c>
      <c r="CT129" s="65">
        <v>0</v>
      </c>
      <c r="CU129" s="65">
        <v>0</v>
      </c>
      <c r="CV129" s="65">
        <v>0</v>
      </c>
      <c r="CW129" s="65">
        <v>0</v>
      </c>
      <c r="CX129" s="65">
        <v>0</v>
      </c>
      <c r="CY129" s="65">
        <v>0</v>
      </c>
      <c r="CZ129" s="65">
        <v>0</v>
      </c>
      <c r="DA129" s="65">
        <v>0</v>
      </c>
      <c r="DB129" s="65">
        <v>0</v>
      </c>
      <c r="DC129" s="65">
        <v>0</v>
      </c>
      <c r="DD129" s="65">
        <v>0</v>
      </c>
      <c r="DE129" s="65">
        <v>0</v>
      </c>
      <c r="DF129" s="65">
        <v>0</v>
      </c>
      <c r="DG129" s="65">
        <v>0</v>
      </c>
      <c r="DH129" s="65">
        <v>0</v>
      </c>
      <c r="DI129" s="65">
        <v>0</v>
      </c>
      <c r="DJ129" s="65">
        <v>0</v>
      </c>
      <c r="DK129" s="65">
        <v>0</v>
      </c>
      <c r="DL129" s="65">
        <v>0</v>
      </c>
      <c r="DM129" s="65">
        <v>0</v>
      </c>
      <c r="DN129" s="65">
        <v>0</v>
      </c>
      <c r="DO129" s="65">
        <v>0</v>
      </c>
      <c r="DP129" s="65">
        <v>0</v>
      </c>
      <c r="DQ129" s="65">
        <v>0</v>
      </c>
      <c r="DR129" s="65">
        <v>0</v>
      </c>
      <c r="DS129" s="65">
        <v>0</v>
      </c>
      <c r="DT129" s="65">
        <v>0</v>
      </c>
      <c r="DU129" s="65">
        <v>0</v>
      </c>
      <c r="DV129" s="65">
        <v>0</v>
      </c>
      <c r="DW129" s="65">
        <v>0</v>
      </c>
      <c r="DX129" s="65">
        <v>0</v>
      </c>
      <c r="DY129" s="65">
        <v>0</v>
      </c>
      <c r="DZ129" s="65">
        <v>0</v>
      </c>
      <c r="EA129" s="65">
        <v>0</v>
      </c>
      <c r="EB129" s="65">
        <v>0</v>
      </c>
      <c r="EC129" s="65">
        <v>0</v>
      </c>
      <c r="ED129" s="65">
        <v>0</v>
      </c>
      <c r="EE129" s="65">
        <v>0</v>
      </c>
      <c r="EF129" s="65">
        <v>0</v>
      </c>
      <c r="EG129" s="65">
        <v>0</v>
      </c>
    </row>
    <row r="130" spans="78:137" ht="12.75">
      <c r="BZ130" s="65">
        <v>11</v>
      </c>
      <c r="CA130" s="65">
        <f t="shared" si="6"/>
      </c>
      <c r="CB130" s="65">
        <f t="shared" si="6"/>
      </c>
      <c r="CC130" s="65">
        <f t="shared" si="6"/>
      </c>
      <c r="CD130" s="65">
        <f t="shared" si="4"/>
      </c>
      <c r="CE130" s="65">
        <f t="shared" si="4"/>
      </c>
      <c r="CF130" s="65">
        <f t="shared" si="4"/>
      </c>
      <c r="CG130" s="65">
        <f t="shared" si="5"/>
      </c>
      <c r="CH130" s="65">
        <f t="shared" si="5"/>
      </c>
      <c r="CI130" s="65">
        <f t="shared" si="5"/>
      </c>
      <c r="CL130" s="65">
        <v>0</v>
      </c>
      <c r="CM130" s="65">
        <v>0</v>
      </c>
      <c r="CN130" s="65">
        <v>0</v>
      </c>
      <c r="CO130" s="65">
        <v>0</v>
      </c>
      <c r="CP130" s="65">
        <v>0</v>
      </c>
      <c r="CQ130" s="65">
        <v>0</v>
      </c>
      <c r="CR130" s="65">
        <v>0</v>
      </c>
      <c r="CS130" s="65">
        <v>0</v>
      </c>
      <c r="CT130" s="65">
        <v>0</v>
      </c>
      <c r="CU130" s="65">
        <v>0</v>
      </c>
      <c r="CV130" s="65">
        <v>0</v>
      </c>
      <c r="CW130" s="65">
        <v>0</v>
      </c>
      <c r="CX130" s="65">
        <v>0</v>
      </c>
      <c r="CY130" s="65">
        <v>0</v>
      </c>
      <c r="CZ130" s="65">
        <v>0</v>
      </c>
      <c r="DA130" s="65">
        <v>0</v>
      </c>
      <c r="DB130" s="65">
        <v>0</v>
      </c>
      <c r="DC130" s="65">
        <v>0</v>
      </c>
      <c r="DD130" s="65">
        <v>0</v>
      </c>
      <c r="DE130" s="65">
        <v>0</v>
      </c>
      <c r="DF130" s="65">
        <v>0</v>
      </c>
      <c r="DG130" s="65">
        <v>0</v>
      </c>
      <c r="DH130" s="65">
        <v>0</v>
      </c>
      <c r="DI130" s="65">
        <v>0</v>
      </c>
      <c r="DJ130" s="65">
        <v>0</v>
      </c>
      <c r="DK130" s="65">
        <v>0</v>
      </c>
      <c r="DL130" s="65">
        <v>0</v>
      </c>
      <c r="DM130" s="65">
        <v>0</v>
      </c>
      <c r="DN130" s="65">
        <v>0</v>
      </c>
      <c r="DO130" s="65">
        <v>0</v>
      </c>
      <c r="DP130" s="65">
        <v>0</v>
      </c>
      <c r="DQ130" s="65">
        <v>0</v>
      </c>
      <c r="DR130" s="65">
        <v>0</v>
      </c>
      <c r="DS130" s="65">
        <v>0</v>
      </c>
      <c r="DT130" s="65">
        <v>0</v>
      </c>
      <c r="DU130" s="65">
        <v>0</v>
      </c>
      <c r="DV130" s="65">
        <v>0</v>
      </c>
      <c r="DW130" s="65">
        <v>0</v>
      </c>
      <c r="DX130" s="65">
        <v>0</v>
      </c>
      <c r="DY130" s="65">
        <v>0</v>
      </c>
      <c r="DZ130" s="65">
        <v>0</v>
      </c>
      <c r="EA130" s="65">
        <v>0</v>
      </c>
      <c r="EB130" s="65">
        <v>0</v>
      </c>
      <c r="EC130" s="65">
        <v>0</v>
      </c>
      <c r="ED130" s="65">
        <v>0</v>
      </c>
      <c r="EE130" s="65">
        <v>0</v>
      </c>
      <c r="EF130" s="65">
        <v>0</v>
      </c>
      <c r="EG130" s="65">
        <v>0</v>
      </c>
    </row>
    <row r="131" spans="78:137" ht="12.75">
      <c r="BZ131" s="65">
        <v>12</v>
      </c>
      <c r="CA131" s="65">
        <f t="shared" si="6"/>
      </c>
      <c r="CB131" s="65">
        <f t="shared" si="6"/>
      </c>
      <c r="CC131" s="65">
        <f t="shared" si="6"/>
      </c>
      <c r="CD131" s="65">
        <f t="shared" si="4"/>
      </c>
      <c r="CE131" s="65">
        <f t="shared" si="4"/>
      </c>
      <c r="CF131" s="65">
        <f t="shared" si="4"/>
      </c>
      <c r="CL131" s="65">
        <v>0</v>
      </c>
      <c r="CM131" s="65">
        <v>0</v>
      </c>
      <c r="CN131" s="65">
        <v>0</v>
      </c>
      <c r="CO131" s="65">
        <v>0</v>
      </c>
      <c r="CP131" s="65">
        <v>0</v>
      </c>
      <c r="CQ131" s="65">
        <v>0</v>
      </c>
      <c r="CR131" s="65">
        <v>0</v>
      </c>
      <c r="CS131" s="65">
        <v>0</v>
      </c>
      <c r="CT131" s="65">
        <v>0</v>
      </c>
      <c r="CU131" s="65">
        <v>0</v>
      </c>
      <c r="CV131" s="65">
        <v>0</v>
      </c>
      <c r="CW131" s="65">
        <v>0</v>
      </c>
      <c r="CX131" s="65">
        <v>0</v>
      </c>
      <c r="CY131" s="65">
        <v>0</v>
      </c>
      <c r="CZ131" s="65">
        <v>0</v>
      </c>
      <c r="DA131" s="65">
        <v>0</v>
      </c>
      <c r="DB131" s="65">
        <v>0</v>
      </c>
      <c r="DC131" s="65">
        <v>0</v>
      </c>
      <c r="DD131" s="65">
        <v>0</v>
      </c>
      <c r="DE131" s="65">
        <v>0</v>
      </c>
      <c r="DF131" s="65">
        <v>0</v>
      </c>
      <c r="DG131" s="65">
        <v>0</v>
      </c>
      <c r="DH131" s="65">
        <v>0</v>
      </c>
      <c r="DI131" s="65">
        <v>0</v>
      </c>
      <c r="DJ131" s="65">
        <v>0</v>
      </c>
      <c r="DK131" s="65">
        <v>0</v>
      </c>
      <c r="DL131" s="65">
        <v>0</v>
      </c>
      <c r="DM131" s="65">
        <v>0</v>
      </c>
      <c r="DN131" s="65">
        <v>0</v>
      </c>
      <c r="DO131" s="65">
        <v>0</v>
      </c>
      <c r="DP131" s="65">
        <v>0</v>
      </c>
      <c r="DQ131" s="65">
        <v>0</v>
      </c>
      <c r="DR131" s="65">
        <v>0</v>
      </c>
      <c r="DS131" s="65">
        <v>0</v>
      </c>
      <c r="DT131" s="65">
        <v>0</v>
      </c>
      <c r="DU131" s="65">
        <v>0</v>
      </c>
      <c r="DV131" s="65">
        <v>0</v>
      </c>
      <c r="DW131" s="65">
        <v>0</v>
      </c>
      <c r="DX131" s="65">
        <v>0</v>
      </c>
      <c r="DY131" s="65">
        <v>0</v>
      </c>
      <c r="DZ131" s="65">
        <v>0</v>
      </c>
      <c r="EA131" s="65">
        <v>0</v>
      </c>
      <c r="EB131" s="65">
        <v>0</v>
      </c>
      <c r="EC131" s="65">
        <v>0</v>
      </c>
      <c r="ED131" s="65">
        <v>0</v>
      </c>
      <c r="EE131" s="65">
        <v>0</v>
      </c>
      <c r="EF131" s="65">
        <v>0</v>
      </c>
      <c r="EG131" s="65">
        <v>0</v>
      </c>
    </row>
    <row r="133" spans="78:85" ht="12.75">
      <c r="BZ133" s="65" t="s">
        <v>123</v>
      </c>
      <c r="CA133" s="65" t="s">
        <v>128</v>
      </c>
      <c r="CD133" s="65" t="s">
        <v>128</v>
      </c>
      <c r="CG133" s="65" t="s">
        <v>128</v>
      </c>
    </row>
    <row r="134" spans="78:85" ht="12.75">
      <c r="BZ134" s="65" t="s">
        <v>124</v>
      </c>
      <c r="CA134" s="65" t="s">
        <v>128</v>
      </c>
      <c r="CD134" s="65" t="s">
        <v>128</v>
      </c>
      <c r="CG134" s="65" t="s">
        <v>128</v>
      </c>
    </row>
    <row r="135" spans="78:85" ht="12.75">
      <c r="BZ135" s="65" t="s">
        <v>125</v>
      </c>
      <c r="CA135" s="65" t="s">
        <v>128</v>
      </c>
      <c r="CD135" s="65" t="s">
        <v>128</v>
      </c>
      <c r="CG135" s="65" t="s">
        <v>128</v>
      </c>
    </row>
    <row r="136" spans="78:85" ht="12.75">
      <c r="BZ136" s="65" t="s">
        <v>126</v>
      </c>
      <c r="CA136" s="65" t="s">
        <v>128</v>
      </c>
      <c r="CD136" s="65" t="s">
        <v>128</v>
      </c>
      <c r="CG136" s="65" t="s">
        <v>128</v>
      </c>
    </row>
    <row r="137" spans="78:85" ht="12.75">
      <c r="BZ137" s="65" t="s">
        <v>169</v>
      </c>
      <c r="CA137" s="65" t="s">
        <v>128</v>
      </c>
      <c r="CD137" s="65" t="s">
        <v>128</v>
      </c>
      <c r="CG137" s="65" t="s">
        <v>128</v>
      </c>
    </row>
    <row r="138" spans="78:85" ht="12.75">
      <c r="BZ138" s="65" t="s">
        <v>170</v>
      </c>
      <c r="CA138" s="65" t="s">
        <v>128</v>
      </c>
      <c r="CD138" s="65" t="s">
        <v>128</v>
      </c>
      <c r="CG138" s="65" t="s">
        <v>128</v>
      </c>
    </row>
  </sheetData>
  <sheetProtection/>
  <mergeCells count="305">
    <mergeCell ref="BA74:BA79"/>
    <mergeCell ref="BB74:BB79"/>
    <mergeCell ref="BA86:BA91"/>
    <mergeCell ref="BB86:BB91"/>
    <mergeCell ref="BC86:BC91"/>
    <mergeCell ref="BA80:BA85"/>
    <mergeCell ref="BB80:BB85"/>
    <mergeCell ref="BC80:BC85"/>
    <mergeCell ref="BC74:BC79"/>
    <mergeCell ref="BD86:BD91"/>
    <mergeCell ref="AM90:AM91"/>
    <mergeCell ref="AN90:AN91"/>
    <mergeCell ref="AO90:AO91"/>
    <mergeCell ref="AM86:AO89"/>
    <mergeCell ref="AP86:AP91"/>
    <mergeCell ref="AQ86:AQ91"/>
    <mergeCell ref="AX86:AX91"/>
    <mergeCell ref="AY86:AY91"/>
    <mergeCell ref="AZ86:AZ91"/>
    <mergeCell ref="B86:D91"/>
    <mergeCell ref="E86:E91"/>
    <mergeCell ref="AE86:AI91"/>
    <mergeCell ref="AJ86:AJ91"/>
    <mergeCell ref="AK86:AK91"/>
    <mergeCell ref="AL86:AL91"/>
    <mergeCell ref="BD80:BD85"/>
    <mergeCell ref="AM84:AM85"/>
    <mergeCell ref="AN84:AN85"/>
    <mergeCell ref="AO84:AO85"/>
    <mergeCell ref="AM80:AO83"/>
    <mergeCell ref="AP80:AP85"/>
    <mergeCell ref="AQ80:AQ85"/>
    <mergeCell ref="AX80:AX85"/>
    <mergeCell ref="AY80:AY85"/>
    <mergeCell ref="AZ80:AZ85"/>
    <mergeCell ref="B80:D85"/>
    <mergeCell ref="E80:E85"/>
    <mergeCell ref="Z80:AD85"/>
    <mergeCell ref="AJ80:AJ85"/>
    <mergeCell ref="AK80:AK85"/>
    <mergeCell ref="AL80:AL85"/>
    <mergeCell ref="BD74:BD79"/>
    <mergeCell ref="AM78:AM79"/>
    <mergeCell ref="AN78:AN79"/>
    <mergeCell ref="AO78:AO79"/>
    <mergeCell ref="AM74:AO77"/>
    <mergeCell ref="AP74:AP79"/>
    <mergeCell ref="AQ74:AQ79"/>
    <mergeCell ref="AX74:AX79"/>
    <mergeCell ref="AY74:AY79"/>
    <mergeCell ref="AZ74:AZ79"/>
    <mergeCell ref="B74:D79"/>
    <mergeCell ref="E74:E79"/>
    <mergeCell ref="U74:Y79"/>
    <mergeCell ref="AJ74:AJ79"/>
    <mergeCell ref="AK74:AK79"/>
    <mergeCell ref="AL74:AL79"/>
    <mergeCell ref="BA68:BA73"/>
    <mergeCell ref="BB68:BB73"/>
    <mergeCell ref="BC68:BC73"/>
    <mergeCell ref="BD68:BD73"/>
    <mergeCell ref="AM72:AM73"/>
    <mergeCell ref="AN72:AN73"/>
    <mergeCell ref="AO72:AO73"/>
    <mergeCell ref="AM68:AO71"/>
    <mergeCell ref="AP68:AP73"/>
    <mergeCell ref="AQ68:AQ73"/>
    <mergeCell ref="AX68:AX73"/>
    <mergeCell ref="AY68:AY73"/>
    <mergeCell ref="AZ68:AZ73"/>
    <mergeCell ref="B68:D73"/>
    <mergeCell ref="E68:E73"/>
    <mergeCell ref="P68:T73"/>
    <mergeCell ref="AJ68:AJ73"/>
    <mergeCell ref="AK68:AK73"/>
    <mergeCell ref="AL68:AL73"/>
    <mergeCell ref="BA62:BA67"/>
    <mergeCell ref="BB62:BB67"/>
    <mergeCell ref="BC62:BC67"/>
    <mergeCell ref="BD62:BD67"/>
    <mergeCell ref="AM66:AM67"/>
    <mergeCell ref="AN66:AN67"/>
    <mergeCell ref="AO66:AO67"/>
    <mergeCell ref="AM62:AO65"/>
    <mergeCell ref="AP62:AP67"/>
    <mergeCell ref="AQ62:AQ67"/>
    <mergeCell ref="AX62:AX67"/>
    <mergeCell ref="AY62:AY67"/>
    <mergeCell ref="AZ62:AZ67"/>
    <mergeCell ref="B62:D67"/>
    <mergeCell ref="E62:E67"/>
    <mergeCell ref="K62:O67"/>
    <mergeCell ref="AJ62:AJ67"/>
    <mergeCell ref="AK62:AK67"/>
    <mergeCell ref="AL62:AL67"/>
    <mergeCell ref="AY56:AY61"/>
    <mergeCell ref="AZ56:AZ61"/>
    <mergeCell ref="BA56:BA61"/>
    <mergeCell ref="BB56:BB61"/>
    <mergeCell ref="BC56:BC61"/>
    <mergeCell ref="BD56:BD61"/>
    <mergeCell ref="AK56:AK61"/>
    <mergeCell ref="AL56:AL61"/>
    <mergeCell ref="AM56:AO59"/>
    <mergeCell ref="AP56:AP61"/>
    <mergeCell ref="AQ56:AQ61"/>
    <mergeCell ref="AX56:AX61"/>
    <mergeCell ref="AM60:AM61"/>
    <mergeCell ref="AN60:AN61"/>
    <mergeCell ref="AO60:AO61"/>
    <mergeCell ref="AM52:AO55"/>
    <mergeCell ref="AP52:AP55"/>
    <mergeCell ref="AQ52:AQ55"/>
    <mergeCell ref="AS54:AS55"/>
    <mergeCell ref="AT54:AT55"/>
    <mergeCell ref="A56:A91"/>
    <mergeCell ref="B56:D61"/>
    <mergeCell ref="E56:E61"/>
    <mergeCell ref="F56:J61"/>
    <mergeCell ref="AJ56:AJ61"/>
    <mergeCell ref="A50:AQ50"/>
    <mergeCell ref="A52:A55"/>
    <mergeCell ref="B52:D55"/>
    <mergeCell ref="F52:J55"/>
    <mergeCell ref="K52:O55"/>
    <mergeCell ref="P52:T55"/>
    <mergeCell ref="U52:Y55"/>
    <mergeCell ref="Z52:AD55"/>
    <mergeCell ref="AE52:AI55"/>
    <mergeCell ref="AJ52:AL55"/>
    <mergeCell ref="Z46:AG48"/>
    <mergeCell ref="AI46:AM48"/>
    <mergeCell ref="AN46:AQ48"/>
    <mergeCell ref="O47:P47"/>
    <mergeCell ref="T47:U47"/>
    <mergeCell ref="O48:P48"/>
    <mergeCell ref="T48:U48"/>
    <mergeCell ref="A46:B48"/>
    <mergeCell ref="C46:J48"/>
    <mergeCell ref="K46:N48"/>
    <mergeCell ref="O46:P46"/>
    <mergeCell ref="T46:U46"/>
    <mergeCell ref="W46:Y48"/>
    <mergeCell ref="Z43:AG45"/>
    <mergeCell ref="AI43:AM45"/>
    <mergeCell ref="AN43:AQ45"/>
    <mergeCell ref="O44:P44"/>
    <mergeCell ref="T44:U44"/>
    <mergeCell ref="O45:P45"/>
    <mergeCell ref="T45:U45"/>
    <mergeCell ref="A43:B45"/>
    <mergeCell ref="C43:J45"/>
    <mergeCell ref="K43:N45"/>
    <mergeCell ref="O43:P43"/>
    <mergeCell ref="T43:U43"/>
    <mergeCell ref="W43:Y45"/>
    <mergeCell ref="Z40:AG42"/>
    <mergeCell ref="AI40:AM42"/>
    <mergeCell ref="AN40:AQ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Z37:AG39"/>
    <mergeCell ref="AI37:AM39"/>
    <mergeCell ref="AN37:AQ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Z34:AG36"/>
    <mergeCell ref="AI34:AM36"/>
    <mergeCell ref="AN34:AQ36"/>
    <mergeCell ref="O35:P35"/>
    <mergeCell ref="T35:U35"/>
    <mergeCell ref="O36:P36"/>
    <mergeCell ref="T36:U36"/>
    <mergeCell ref="A34:B36"/>
    <mergeCell ref="C34:J36"/>
    <mergeCell ref="K34:N36"/>
    <mergeCell ref="O34:P34"/>
    <mergeCell ref="T34:U34"/>
    <mergeCell ref="W34:Y36"/>
    <mergeCell ref="Z31:AG33"/>
    <mergeCell ref="AI31:AM33"/>
    <mergeCell ref="AN31:AQ33"/>
    <mergeCell ref="O32:P32"/>
    <mergeCell ref="T32:U32"/>
    <mergeCell ref="O33:P33"/>
    <mergeCell ref="T33:U33"/>
    <mergeCell ref="A31:B33"/>
    <mergeCell ref="C31:J33"/>
    <mergeCell ref="K31:N33"/>
    <mergeCell ref="O31:P31"/>
    <mergeCell ref="T31:U31"/>
    <mergeCell ref="W31:Y33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W12:Y14"/>
    <mergeCell ref="Z12:AG14"/>
    <mergeCell ref="AI12:AM14"/>
    <mergeCell ref="AN12:AQ14"/>
    <mergeCell ref="O13:P13"/>
    <mergeCell ref="T13:U13"/>
    <mergeCell ref="O14:P14"/>
    <mergeCell ref="T14:U14"/>
    <mergeCell ref="A11:B11"/>
    <mergeCell ref="C11:J11"/>
    <mergeCell ref="K11:Y11"/>
    <mergeCell ref="Z11:AG11"/>
    <mergeCell ref="AI11:AQ11"/>
    <mergeCell ref="A12:B14"/>
    <mergeCell ref="C12:J14"/>
    <mergeCell ref="K12:N14"/>
    <mergeCell ref="O12:P12"/>
    <mergeCell ref="T12:U12"/>
    <mergeCell ref="A7:B7"/>
    <mergeCell ref="M7:O7"/>
    <mergeCell ref="A4:B4"/>
    <mergeCell ref="C4:L4"/>
    <mergeCell ref="M4:O4"/>
    <mergeCell ref="A9:AQ9"/>
    <mergeCell ref="AI1:AQ1"/>
    <mergeCell ref="P4:Y4"/>
    <mergeCell ref="A5:B5"/>
    <mergeCell ref="M5:O5"/>
    <mergeCell ref="A6:B6"/>
    <mergeCell ref="M6:O6"/>
    <mergeCell ref="AI2:AQ2"/>
    <mergeCell ref="AI3:AQ3"/>
  </mergeCells>
  <conditionalFormatting sqref="AS56 AS62 AS68 AS74 AS80 AS86">
    <cfRule type="cellIs" priority="1" dxfId="1" operator="notEqual" stopIfTrue="1">
      <formula>3</formula>
    </cfRule>
  </conditionalFormatting>
  <conditionalFormatting sqref="AT56 AT62 AT68 AT74 AT80 AT86">
    <cfRule type="cellIs" priority="2" dxfId="1" operator="notEqual" stopIfTrue="1">
      <formula>0</formula>
    </cfRule>
  </conditionalFormatting>
  <conditionalFormatting sqref="W94 Y94 W118 Y118 F94:U94 F118:U118">
    <cfRule type="cellIs" priority="3" dxfId="1" operator="greaterThan" stopIfTrue="1">
      <formula>0</formula>
    </cfRule>
  </conditionalFormatting>
  <conditionalFormatting sqref="J65:J67 F65:F67 J71:J73 F77:F79 T77:T79 T83:T85 F83:F85 K89:K91 Y89:Z91 AD89:AD91 F71:F73 O77:P79 O83:P85 O89:P91 T89:U91 J83:K85 J77:K79">
    <cfRule type="cellIs" priority="4" dxfId="16" operator="equal" stopIfTrue="1">
      <formula>0</formula>
    </cfRule>
  </conditionalFormatting>
  <printOptions/>
  <pageMargins left="0" right="0" top="0" bottom="0" header="0.5118110236220472" footer="0.1968503937007874"/>
  <pageSetup horizontalDpi="600" verticalDpi="600" orientation="portrait" paperSize="9" scale="73" r:id="rId1"/>
  <colBreaks count="1" manualBreakCount="1">
    <brk id="4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G138"/>
  <sheetViews>
    <sheetView view="pageBreakPreview" zoomScaleNormal="75" zoomScaleSheetLayoutView="100" zoomScalePageLayoutView="0" workbookViewId="0" topLeftCell="A62">
      <selection activeCell="T45" sqref="T45:U45"/>
    </sheetView>
  </sheetViews>
  <sheetFormatPr defaultColWidth="9" defaultRowHeight="14.25"/>
  <cols>
    <col min="1" max="2" width="3.8984375" style="65" customWidth="1"/>
    <col min="3" max="3" width="3.8984375" style="25" customWidth="1"/>
    <col min="4" max="4" width="4.09765625" style="25" customWidth="1"/>
    <col min="5" max="5" width="6.19921875" style="25" hidden="1" customWidth="1"/>
    <col min="6" max="6" width="3.8984375" style="25" customWidth="1"/>
    <col min="7" max="7" width="3.8984375" style="25" hidden="1" customWidth="1"/>
    <col min="8" max="8" width="3.8984375" style="25" customWidth="1"/>
    <col min="9" max="9" width="3.8984375" style="25" hidden="1" customWidth="1"/>
    <col min="10" max="11" width="3.8984375" style="25" customWidth="1"/>
    <col min="12" max="12" width="3.8984375" style="25" hidden="1" customWidth="1"/>
    <col min="13" max="13" width="3.8984375" style="25" customWidth="1"/>
    <col min="14" max="14" width="3.3984375" style="25" hidden="1" customWidth="1"/>
    <col min="15" max="16" width="3.8984375" style="25" customWidth="1"/>
    <col min="17" max="17" width="3.3984375" style="25" hidden="1" customWidth="1"/>
    <col min="18" max="18" width="3.8984375" style="25" customWidth="1"/>
    <col min="19" max="19" width="4.3984375" style="25" hidden="1" customWidth="1"/>
    <col min="20" max="21" width="3.8984375" style="25" customWidth="1"/>
    <col min="22" max="22" width="3.8984375" style="25" hidden="1" customWidth="1"/>
    <col min="23" max="23" width="3.8984375" style="25" customWidth="1"/>
    <col min="24" max="24" width="3.8984375" style="25" hidden="1" customWidth="1"/>
    <col min="25" max="26" width="3.8984375" style="25" customWidth="1"/>
    <col min="27" max="27" width="3.8984375" style="25" hidden="1" customWidth="1"/>
    <col min="28" max="28" width="3.8984375" style="25" customWidth="1"/>
    <col min="29" max="29" width="3.8984375" style="25" hidden="1" customWidth="1"/>
    <col min="30" max="31" width="3.8984375" style="25" customWidth="1"/>
    <col min="32" max="32" width="3.8984375" style="25" hidden="1" customWidth="1"/>
    <col min="33" max="33" width="3.8984375" style="25" customWidth="1"/>
    <col min="34" max="34" width="3.8984375" style="25" hidden="1" customWidth="1"/>
    <col min="35" max="41" width="3.8984375" style="25" customWidth="1"/>
    <col min="42" max="42" width="7" style="25" customWidth="1"/>
    <col min="43" max="43" width="4.69921875" style="25" customWidth="1"/>
    <col min="44" max="44" width="3.296875" style="65" customWidth="1"/>
    <col min="45" max="49" width="5.69921875" style="65" hidden="1" customWidth="1"/>
    <col min="50" max="56" width="9" style="65" hidden="1" customWidth="1"/>
    <col min="57" max="57" width="17.69921875" style="321" customWidth="1"/>
    <col min="58" max="58" width="18.8984375" style="65" customWidth="1"/>
    <col min="59" max="77" width="9" style="65" customWidth="1"/>
    <col min="78" max="78" width="5.8984375" style="65" customWidth="1"/>
    <col min="79" max="16384" width="9" style="65" customWidth="1"/>
  </cols>
  <sheetData>
    <row r="1" spans="31:43" ht="18" customHeight="1">
      <c r="AE1" s="73"/>
      <c r="AF1" s="73"/>
      <c r="AG1" s="73"/>
      <c r="AH1" s="73"/>
      <c r="AI1" s="400"/>
      <c r="AJ1" s="400"/>
      <c r="AK1" s="400"/>
      <c r="AL1" s="400"/>
      <c r="AM1" s="400"/>
      <c r="AN1" s="400"/>
      <c r="AO1" s="400"/>
      <c r="AP1" s="400"/>
      <c r="AQ1" s="400"/>
    </row>
    <row r="2" spans="2:43" ht="18" customHeight="1">
      <c r="B2" s="66" t="s">
        <v>15</v>
      </c>
      <c r="C2" s="67">
        <v>4</v>
      </c>
      <c r="D2" s="68" t="s">
        <v>3</v>
      </c>
      <c r="E2" s="66" t="s">
        <v>3</v>
      </c>
      <c r="J2" s="20" t="s">
        <v>406</v>
      </c>
      <c r="K2" s="69"/>
      <c r="AD2" s="16"/>
      <c r="AE2" s="16"/>
      <c r="AF2" s="16"/>
      <c r="AG2" s="16"/>
      <c r="AH2" s="15"/>
      <c r="AI2" s="402"/>
      <c r="AJ2" s="402"/>
      <c r="AK2" s="402"/>
      <c r="AL2" s="402"/>
      <c r="AM2" s="402"/>
      <c r="AN2" s="402"/>
      <c r="AO2" s="402"/>
      <c r="AP2" s="402"/>
      <c r="AQ2" s="402"/>
    </row>
    <row r="3" spans="30:43" ht="18" customHeight="1">
      <c r="AD3" s="16"/>
      <c r="AE3" s="16"/>
      <c r="AF3" s="16"/>
      <c r="AG3" s="16"/>
      <c r="AH3" s="16"/>
      <c r="AI3" s="403"/>
      <c r="AJ3" s="403"/>
      <c r="AK3" s="403"/>
      <c r="AL3" s="403"/>
      <c r="AM3" s="403"/>
      <c r="AN3" s="403"/>
      <c r="AO3" s="403"/>
      <c r="AP3" s="403"/>
      <c r="AQ3" s="403"/>
    </row>
    <row r="4" spans="1:57" ht="18" customHeight="1">
      <c r="A4" s="401" t="s">
        <v>17</v>
      </c>
      <c r="B4" s="401"/>
      <c r="C4" s="401" t="s">
        <v>18</v>
      </c>
      <c r="D4" s="401"/>
      <c r="E4" s="401"/>
      <c r="F4" s="401"/>
      <c r="G4" s="401"/>
      <c r="H4" s="401"/>
      <c r="I4" s="401"/>
      <c r="J4" s="401"/>
      <c r="K4" s="401"/>
      <c r="L4" s="401"/>
      <c r="M4" s="401" t="s">
        <v>19</v>
      </c>
      <c r="N4" s="401"/>
      <c r="O4" s="401"/>
      <c r="P4" s="401" t="s">
        <v>18</v>
      </c>
      <c r="Q4" s="401"/>
      <c r="R4" s="401"/>
      <c r="S4" s="401"/>
      <c r="T4" s="401"/>
      <c r="U4" s="401"/>
      <c r="V4" s="401"/>
      <c r="W4" s="401"/>
      <c r="X4" s="401"/>
      <c r="Y4" s="401"/>
      <c r="Z4" s="401"/>
      <c r="BE4" s="322" t="str">
        <f>'参加チーム一覧 (コート別)'!C11</f>
        <v>MikaN A</v>
      </c>
    </row>
    <row r="5" spans="1:57" ht="18" customHeight="1">
      <c r="A5" s="401">
        <v>1</v>
      </c>
      <c r="B5" s="401"/>
      <c r="C5" s="109" t="str">
        <f>BE4</f>
        <v>MikaN A</v>
      </c>
      <c r="D5" s="110"/>
      <c r="E5" s="110"/>
      <c r="F5" s="110"/>
      <c r="G5" s="110"/>
      <c r="H5" s="110"/>
      <c r="I5" s="110"/>
      <c r="J5" s="110"/>
      <c r="K5" s="111"/>
      <c r="L5" s="70"/>
      <c r="M5" s="401">
        <v>4</v>
      </c>
      <c r="N5" s="401"/>
      <c r="O5" s="401"/>
      <c r="P5" s="538" t="str">
        <f>BE7</f>
        <v>ALTAIR（アルタイル）</v>
      </c>
      <c r="Q5" s="538"/>
      <c r="R5" s="538"/>
      <c r="S5" s="538"/>
      <c r="T5" s="538"/>
      <c r="U5" s="538"/>
      <c r="V5" s="538"/>
      <c r="W5" s="538"/>
      <c r="X5" s="538"/>
      <c r="Y5" s="538"/>
      <c r="Z5" s="538"/>
      <c r="BE5" s="322" t="str">
        <f>'参加チーム一覧 (コート別)'!C12</f>
        <v>Lega（レーガ）</v>
      </c>
    </row>
    <row r="6" spans="1:57" ht="18" customHeight="1">
      <c r="A6" s="401">
        <v>2</v>
      </c>
      <c r="B6" s="401"/>
      <c r="C6" s="109" t="str">
        <f>BE5</f>
        <v>Lega（レーガ）</v>
      </c>
      <c r="D6" s="110"/>
      <c r="E6" s="110"/>
      <c r="F6" s="110"/>
      <c r="G6" s="110"/>
      <c r="H6" s="110"/>
      <c r="I6" s="110"/>
      <c r="J6" s="110"/>
      <c r="K6" s="111"/>
      <c r="L6" s="70"/>
      <c r="M6" s="401">
        <v>5</v>
      </c>
      <c r="N6" s="401"/>
      <c r="O6" s="401"/>
      <c r="P6" s="538" t="str">
        <f>BE8</f>
        <v>フラッシュ</v>
      </c>
      <c r="Q6" s="538"/>
      <c r="R6" s="538"/>
      <c r="S6" s="538"/>
      <c r="T6" s="538"/>
      <c r="U6" s="538"/>
      <c r="V6" s="538"/>
      <c r="W6" s="538"/>
      <c r="X6" s="538"/>
      <c r="Y6" s="538"/>
      <c r="Z6" s="538"/>
      <c r="BE6" s="322" t="str">
        <f>'参加チーム一覧 (コート別)'!C13</f>
        <v>Wing</v>
      </c>
    </row>
    <row r="7" spans="1:57" ht="36" customHeight="1">
      <c r="A7" s="401">
        <v>3</v>
      </c>
      <c r="B7" s="401"/>
      <c r="C7" s="109" t="str">
        <f>BE6</f>
        <v>Wing</v>
      </c>
      <c r="D7" s="110"/>
      <c r="E7" s="110"/>
      <c r="F7" s="110"/>
      <c r="G7" s="110"/>
      <c r="H7" s="110"/>
      <c r="I7" s="110"/>
      <c r="J7" s="110"/>
      <c r="K7" s="111"/>
      <c r="L7" s="70"/>
      <c r="M7" s="401">
        <v>6</v>
      </c>
      <c r="N7" s="401"/>
      <c r="O7" s="401"/>
      <c r="P7" s="539" t="str">
        <f>BE9</f>
        <v>Fortuna+(フォルトゥーナプラス）</v>
      </c>
      <c r="Q7" s="539"/>
      <c r="R7" s="539"/>
      <c r="S7" s="539"/>
      <c r="T7" s="539"/>
      <c r="U7" s="539"/>
      <c r="V7" s="539"/>
      <c r="W7" s="539"/>
      <c r="X7" s="539"/>
      <c r="Y7" s="539"/>
      <c r="Z7" s="539"/>
      <c r="BE7" s="322" t="str">
        <f>'参加チーム一覧 (コート別)'!C14</f>
        <v>ALTAIR（アルタイル）</v>
      </c>
    </row>
    <row r="8" spans="42:57" ht="13.5" customHeight="1">
      <c r="AP8" s="65"/>
      <c r="AQ8" s="65"/>
      <c r="BE8" s="322" t="str">
        <f>'参加チーム一覧 (コート別)'!C15</f>
        <v>フラッシュ</v>
      </c>
    </row>
    <row r="9" spans="1:57" ht="18" customHeight="1">
      <c r="A9" s="404" t="s">
        <v>127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BE9" s="322" t="str">
        <f>'参加チーム一覧 (コート別)'!C16</f>
        <v>Fortuna+(フォルトゥーナプラス）</v>
      </c>
    </row>
    <row r="10" ht="6.75" customHeight="1" thickBot="1"/>
    <row r="11" spans="1:43" ht="18" customHeight="1">
      <c r="A11" s="405" t="s">
        <v>21</v>
      </c>
      <c r="B11" s="406"/>
      <c r="C11" s="406" t="s">
        <v>22</v>
      </c>
      <c r="D11" s="406"/>
      <c r="E11" s="406"/>
      <c r="F11" s="406"/>
      <c r="G11" s="406"/>
      <c r="H11" s="406"/>
      <c r="I11" s="406"/>
      <c r="J11" s="406"/>
      <c r="K11" s="407" t="s">
        <v>23</v>
      </c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9"/>
      <c r="Z11" s="406" t="s">
        <v>22</v>
      </c>
      <c r="AA11" s="406"/>
      <c r="AB11" s="406"/>
      <c r="AC11" s="406"/>
      <c r="AD11" s="406"/>
      <c r="AE11" s="406"/>
      <c r="AF11" s="406"/>
      <c r="AG11" s="410"/>
      <c r="AH11" s="80"/>
      <c r="AI11" s="411" t="s">
        <v>24</v>
      </c>
      <c r="AJ11" s="408"/>
      <c r="AK11" s="408"/>
      <c r="AL11" s="408"/>
      <c r="AM11" s="408"/>
      <c r="AN11" s="408"/>
      <c r="AO11" s="408"/>
      <c r="AP11" s="408"/>
      <c r="AQ11" s="412"/>
    </row>
    <row r="12" spans="1:43" ht="13.5" customHeight="1">
      <c r="A12" s="413">
        <v>1</v>
      </c>
      <c r="B12" s="401"/>
      <c r="C12" s="532" t="str">
        <f>C5</f>
        <v>MikaN A</v>
      </c>
      <c r="D12" s="532"/>
      <c r="E12" s="532"/>
      <c r="F12" s="532"/>
      <c r="G12" s="532"/>
      <c r="H12" s="532"/>
      <c r="I12" s="532"/>
      <c r="J12" s="532"/>
      <c r="K12" s="415">
        <f>COUNTIF(Q12:Q14,"〇")</f>
        <v>1</v>
      </c>
      <c r="L12" s="416"/>
      <c r="M12" s="416"/>
      <c r="N12" s="417"/>
      <c r="O12" s="424">
        <v>15</v>
      </c>
      <c r="P12" s="425"/>
      <c r="Q12" s="28" t="str">
        <f aca="true" t="shared" si="0" ref="Q12:Q48">IF(O12&gt;T12,"〇","  ")</f>
        <v>〇</v>
      </c>
      <c r="R12" s="29" t="s">
        <v>25</v>
      </c>
      <c r="S12" s="30" t="str">
        <f aca="true" t="shared" si="1" ref="S12:S48">IF(T12&gt;O12,"〇","  ")</f>
        <v>  </v>
      </c>
      <c r="T12" s="424">
        <v>13</v>
      </c>
      <c r="U12" s="425"/>
      <c r="V12" s="31"/>
      <c r="W12" s="415">
        <f>COUNTIF(S12:S14,"〇")</f>
        <v>2</v>
      </c>
      <c r="X12" s="416"/>
      <c r="Y12" s="417"/>
      <c r="Z12" s="532" t="str">
        <f>C7</f>
        <v>Wing</v>
      </c>
      <c r="AA12" s="532"/>
      <c r="AB12" s="532"/>
      <c r="AC12" s="532"/>
      <c r="AD12" s="532"/>
      <c r="AE12" s="532"/>
      <c r="AF12" s="532"/>
      <c r="AG12" s="533"/>
      <c r="AH12" s="356"/>
      <c r="AI12" s="534" t="str">
        <f>C46</f>
        <v>フラッシュ</v>
      </c>
      <c r="AJ12" s="532"/>
      <c r="AK12" s="532"/>
      <c r="AL12" s="532"/>
      <c r="AM12" s="532"/>
      <c r="AN12" s="532" t="str">
        <f>Z46</f>
        <v>Fortuna+(フォルトゥーナプラス）</v>
      </c>
      <c r="AO12" s="532"/>
      <c r="AP12" s="532"/>
      <c r="AQ12" s="533"/>
    </row>
    <row r="13" spans="1:43" ht="13.5" customHeight="1">
      <c r="A13" s="413"/>
      <c r="B13" s="401"/>
      <c r="C13" s="532"/>
      <c r="D13" s="532"/>
      <c r="E13" s="532"/>
      <c r="F13" s="532"/>
      <c r="G13" s="532"/>
      <c r="H13" s="532"/>
      <c r="I13" s="532"/>
      <c r="J13" s="532"/>
      <c r="K13" s="418"/>
      <c r="L13" s="419"/>
      <c r="M13" s="419"/>
      <c r="N13" s="420"/>
      <c r="O13" s="428">
        <v>12</v>
      </c>
      <c r="P13" s="429"/>
      <c r="Q13" s="33" t="str">
        <f t="shared" si="0"/>
        <v>  </v>
      </c>
      <c r="R13" s="34" t="s">
        <v>26</v>
      </c>
      <c r="S13" s="35" t="str">
        <f t="shared" si="1"/>
        <v>〇</v>
      </c>
      <c r="T13" s="428">
        <v>15</v>
      </c>
      <c r="U13" s="429"/>
      <c r="V13" s="36" t="str">
        <f>IF(T13&gt;O13,"〇","  ")</f>
        <v>〇</v>
      </c>
      <c r="W13" s="418"/>
      <c r="X13" s="419"/>
      <c r="Y13" s="420"/>
      <c r="Z13" s="532"/>
      <c r="AA13" s="532"/>
      <c r="AB13" s="532"/>
      <c r="AC13" s="532"/>
      <c r="AD13" s="532"/>
      <c r="AE13" s="532"/>
      <c r="AF13" s="532"/>
      <c r="AG13" s="533"/>
      <c r="AH13" s="356"/>
      <c r="AI13" s="534"/>
      <c r="AJ13" s="532"/>
      <c r="AK13" s="532"/>
      <c r="AL13" s="532"/>
      <c r="AM13" s="532"/>
      <c r="AN13" s="532"/>
      <c r="AO13" s="532"/>
      <c r="AP13" s="532"/>
      <c r="AQ13" s="533"/>
    </row>
    <row r="14" spans="1:43" ht="13.5" customHeight="1">
      <c r="A14" s="413"/>
      <c r="B14" s="401"/>
      <c r="C14" s="532"/>
      <c r="D14" s="532"/>
      <c r="E14" s="532"/>
      <c r="F14" s="532"/>
      <c r="G14" s="532"/>
      <c r="H14" s="532"/>
      <c r="I14" s="532"/>
      <c r="J14" s="532"/>
      <c r="K14" s="421"/>
      <c r="L14" s="422"/>
      <c r="M14" s="422"/>
      <c r="N14" s="423"/>
      <c r="O14" s="430">
        <v>11</v>
      </c>
      <c r="P14" s="431"/>
      <c r="Q14" s="37" t="str">
        <f t="shared" si="0"/>
        <v>  </v>
      </c>
      <c r="R14" s="38" t="s">
        <v>27</v>
      </c>
      <c r="S14" s="39" t="str">
        <f t="shared" si="1"/>
        <v>〇</v>
      </c>
      <c r="T14" s="430">
        <v>15</v>
      </c>
      <c r="U14" s="431"/>
      <c r="V14" s="40" t="str">
        <f>IF(T14&gt;O14,"〇","  ")</f>
        <v>〇</v>
      </c>
      <c r="W14" s="421"/>
      <c r="X14" s="422"/>
      <c r="Y14" s="423"/>
      <c r="Z14" s="532"/>
      <c r="AA14" s="532"/>
      <c r="AB14" s="532"/>
      <c r="AC14" s="532"/>
      <c r="AD14" s="532"/>
      <c r="AE14" s="532"/>
      <c r="AF14" s="532"/>
      <c r="AG14" s="533"/>
      <c r="AH14" s="356"/>
      <c r="AI14" s="534"/>
      <c r="AJ14" s="532"/>
      <c r="AK14" s="532"/>
      <c r="AL14" s="532"/>
      <c r="AM14" s="532"/>
      <c r="AN14" s="532"/>
      <c r="AO14" s="532"/>
      <c r="AP14" s="532"/>
      <c r="AQ14" s="533"/>
    </row>
    <row r="15" spans="1:43" ht="13.5" customHeight="1">
      <c r="A15" s="413">
        <v>2</v>
      </c>
      <c r="B15" s="401"/>
      <c r="C15" s="532" t="str">
        <f>C6</f>
        <v>Lega（レーガ）</v>
      </c>
      <c r="D15" s="532"/>
      <c r="E15" s="532"/>
      <c r="F15" s="532"/>
      <c r="G15" s="532"/>
      <c r="H15" s="532"/>
      <c r="I15" s="532"/>
      <c r="J15" s="532"/>
      <c r="K15" s="415">
        <f>COUNTIF(Q15:Q17,"〇")</f>
        <v>2</v>
      </c>
      <c r="L15" s="416"/>
      <c r="M15" s="416"/>
      <c r="N15" s="417"/>
      <c r="O15" s="432">
        <v>15</v>
      </c>
      <c r="P15" s="433"/>
      <c r="Q15" s="28" t="str">
        <f t="shared" si="0"/>
        <v>〇</v>
      </c>
      <c r="R15" s="41" t="s">
        <v>25</v>
      </c>
      <c r="S15" s="30" t="str">
        <f t="shared" si="1"/>
        <v>  </v>
      </c>
      <c r="T15" s="432">
        <v>9</v>
      </c>
      <c r="U15" s="433"/>
      <c r="V15" s="42"/>
      <c r="W15" s="415">
        <f>COUNTIF(S15:S17,"〇")</f>
        <v>1</v>
      </c>
      <c r="X15" s="416"/>
      <c r="Y15" s="417"/>
      <c r="Z15" s="532" t="str">
        <f>P5</f>
        <v>ALTAIR（アルタイル）</v>
      </c>
      <c r="AA15" s="532"/>
      <c r="AB15" s="532"/>
      <c r="AC15" s="532"/>
      <c r="AD15" s="532"/>
      <c r="AE15" s="532"/>
      <c r="AF15" s="532"/>
      <c r="AG15" s="533"/>
      <c r="AH15" s="356"/>
      <c r="AI15" s="534" t="str">
        <f>C12</f>
        <v>MikaN A</v>
      </c>
      <c r="AJ15" s="532"/>
      <c r="AK15" s="532"/>
      <c r="AL15" s="532"/>
      <c r="AM15" s="532"/>
      <c r="AN15" s="532" t="str">
        <f>Z12</f>
        <v>Wing</v>
      </c>
      <c r="AO15" s="532"/>
      <c r="AP15" s="532"/>
      <c r="AQ15" s="533"/>
    </row>
    <row r="16" spans="1:43" ht="13.5" customHeight="1">
      <c r="A16" s="413"/>
      <c r="B16" s="401"/>
      <c r="C16" s="532"/>
      <c r="D16" s="532"/>
      <c r="E16" s="532"/>
      <c r="F16" s="532"/>
      <c r="G16" s="532"/>
      <c r="H16" s="532"/>
      <c r="I16" s="532"/>
      <c r="J16" s="532"/>
      <c r="K16" s="418"/>
      <c r="L16" s="419"/>
      <c r="M16" s="419"/>
      <c r="N16" s="420"/>
      <c r="O16" s="428">
        <v>11</v>
      </c>
      <c r="P16" s="429"/>
      <c r="Q16" s="33" t="str">
        <f t="shared" si="0"/>
        <v>  </v>
      </c>
      <c r="R16" s="34" t="s">
        <v>26</v>
      </c>
      <c r="S16" s="35" t="str">
        <f t="shared" si="1"/>
        <v>〇</v>
      </c>
      <c r="T16" s="428">
        <v>15</v>
      </c>
      <c r="U16" s="429"/>
      <c r="V16" s="36"/>
      <c r="W16" s="418"/>
      <c r="X16" s="419"/>
      <c r="Y16" s="420"/>
      <c r="Z16" s="532"/>
      <c r="AA16" s="532"/>
      <c r="AB16" s="532"/>
      <c r="AC16" s="532"/>
      <c r="AD16" s="532"/>
      <c r="AE16" s="532"/>
      <c r="AF16" s="532"/>
      <c r="AG16" s="533"/>
      <c r="AH16" s="356"/>
      <c r="AI16" s="534"/>
      <c r="AJ16" s="532"/>
      <c r="AK16" s="532"/>
      <c r="AL16" s="532"/>
      <c r="AM16" s="532"/>
      <c r="AN16" s="532"/>
      <c r="AO16" s="532"/>
      <c r="AP16" s="532"/>
      <c r="AQ16" s="533"/>
    </row>
    <row r="17" spans="1:43" ht="13.5" customHeight="1">
      <c r="A17" s="413"/>
      <c r="B17" s="401"/>
      <c r="C17" s="532"/>
      <c r="D17" s="532"/>
      <c r="E17" s="532"/>
      <c r="F17" s="532"/>
      <c r="G17" s="532"/>
      <c r="H17" s="532"/>
      <c r="I17" s="532"/>
      <c r="J17" s="532"/>
      <c r="K17" s="421"/>
      <c r="L17" s="422"/>
      <c r="M17" s="422"/>
      <c r="N17" s="423"/>
      <c r="O17" s="434">
        <v>15</v>
      </c>
      <c r="P17" s="435"/>
      <c r="Q17" s="37" t="str">
        <f t="shared" si="0"/>
        <v>〇</v>
      </c>
      <c r="R17" s="44" t="s">
        <v>27</v>
      </c>
      <c r="S17" s="39" t="str">
        <f t="shared" si="1"/>
        <v>  </v>
      </c>
      <c r="T17" s="434">
        <v>13</v>
      </c>
      <c r="U17" s="435"/>
      <c r="V17" s="45"/>
      <c r="W17" s="421"/>
      <c r="X17" s="422"/>
      <c r="Y17" s="423"/>
      <c r="Z17" s="532"/>
      <c r="AA17" s="532"/>
      <c r="AB17" s="532"/>
      <c r="AC17" s="532"/>
      <c r="AD17" s="532"/>
      <c r="AE17" s="532"/>
      <c r="AF17" s="532"/>
      <c r="AG17" s="533"/>
      <c r="AH17" s="356"/>
      <c r="AI17" s="534"/>
      <c r="AJ17" s="532"/>
      <c r="AK17" s="532"/>
      <c r="AL17" s="532"/>
      <c r="AM17" s="532"/>
      <c r="AN17" s="532"/>
      <c r="AO17" s="532"/>
      <c r="AP17" s="532"/>
      <c r="AQ17" s="533"/>
    </row>
    <row r="18" spans="1:43" ht="13.5" customHeight="1">
      <c r="A18" s="413">
        <v>3</v>
      </c>
      <c r="B18" s="401"/>
      <c r="C18" s="532" t="str">
        <f>C7</f>
        <v>Wing</v>
      </c>
      <c r="D18" s="532"/>
      <c r="E18" s="532"/>
      <c r="F18" s="532"/>
      <c r="G18" s="532"/>
      <c r="H18" s="532"/>
      <c r="I18" s="532"/>
      <c r="J18" s="532"/>
      <c r="K18" s="415">
        <f>COUNTIF(Q18:Q20,"〇")</f>
        <v>2</v>
      </c>
      <c r="L18" s="416"/>
      <c r="M18" s="416"/>
      <c r="N18" s="417"/>
      <c r="O18" s="432">
        <v>11</v>
      </c>
      <c r="P18" s="433"/>
      <c r="Q18" s="28" t="str">
        <f t="shared" si="0"/>
        <v>  </v>
      </c>
      <c r="R18" s="41">
        <v>0</v>
      </c>
      <c r="S18" s="30" t="str">
        <f t="shared" si="1"/>
        <v>〇</v>
      </c>
      <c r="T18" s="432">
        <v>15</v>
      </c>
      <c r="U18" s="433"/>
      <c r="V18" s="42"/>
      <c r="W18" s="415">
        <f>COUNTIF(S18:S20,"〇")</f>
        <v>1</v>
      </c>
      <c r="X18" s="416"/>
      <c r="Y18" s="417"/>
      <c r="Z18" s="532" t="str">
        <f>P6</f>
        <v>フラッシュ</v>
      </c>
      <c r="AA18" s="532"/>
      <c r="AB18" s="532"/>
      <c r="AC18" s="532"/>
      <c r="AD18" s="532"/>
      <c r="AE18" s="532"/>
      <c r="AF18" s="532"/>
      <c r="AG18" s="533"/>
      <c r="AH18" s="356"/>
      <c r="AI18" s="534" t="str">
        <f>C15</f>
        <v>Lega（レーガ）</v>
      </c>
      <c r="AJ18" s="532"/>
      <c r="AK18" s="532"/>
      <c r="AL18" s="532"/>
      <c r="AM18" s="532"/>
      <c r="AN18" s="532" t="str">
        <f>Z15</f>
        <v>ALTAIR（アルタイル）</v>
      </c>
      <c r="AO18" s="532"/>
      <c r="AP18" s="532"/>
      <c r="AQ18" s="533"/>
    </row>
    <row r="19" spans="1:43" ht="13.5" customHeight="1">
      <c r="A19" s="413"/>
      <c r="B19" s="401"/>
      <c r="C19" s="532"/>
      <c r="D19" s="532"/>
      <c r="E19" s="532"/>
      <c r="F19" s="532"/>
      <c r="G19" s="532"/>
      <c r="H19" s="532"/>
      <c r="I19" s="532"/>
      <c r="J19" s="532"/>
      <c r="K19" s="418"/>
      <c r="L19" s="419"/>
      <c r="M19" s="419"/>
      <c r="N19" s="420"/>
      <c r="O19" s="428">
        <v>15</v>
      </c>
      <c r="P19" s="429"/>
      <c r="Q19" s="33" t="str">
        <f t="shared" si="0"/>
        <v>〇</v>
      </c>
      <c r="R19" s="34" t="s">
        <v>26</v>
      </c>
      <c r="S19" s="35" t="str">
        <f t="shared" si="1"/>
        <v>  </v>
      </c>
      <c r="T19" s="428">
        <v>9</v>
      </c>
      <c r="U19" s="429"/>
      <c r="V19" s="36"/>
      <c r="W19" s="418"/>
      <c r="X19" s="419"/>
      <c r="Y19" s="420"/>
      <c r="Z19" s="532"/>
      <c r="AA19" s="532"/>
      <c r="AB19" s="532"/>
      <c r="AC19" s="532"/>
      <c r="AD19" s="532"/>
      <c r="AE19" s="532"/>
      <c r="AF19" s="532"/>
      <c r="AG19" s="533"/>
      <c r="AH19" s="356"/>
      <c r="AI19" s="534"/>
      <c r="AJ19" s="532"/>
      <c r="AK19" s="532"/>
      <c r="AL19" s="532"/>
      <c r="AM19" s="532"/>
      <c r="AN19" s="532"/>
      <c r="AO19" s="532"/>
      <c r="AP19" s="532"/>
      <c r="AQ19" s="533"/>
    </row>
    <row r="20" spans="1:43" ht="13.5" customHeight="1">
      <c r="A20" s="413"/>
      <c r="B20" s="401"/>
      <c r="C20" s="532"/>
      <c r="D20" s="532"/>
      <c r="E20" s="532"/>
      <c r="F20" s="532"/>
      <c r="G20" s="532"/>
      <c r="H20" s="532"/>
      <c r="I20" s="532"/>
      <c r="J20" s="532"/>
      <c r="K20" s="421"/>
      <c r="L20" s="422"/>
      <c r="M20" s="422"/>
      <c r="N20" s="423"/>
      <c r="O20" s="434">
        <v>15</v>
      </c>
      <c r="P20" s="436"/>
      <c r="Q20" s="37" t="str">
        <f t="shared" si="0"/>
        <v>〇</v>
      </c>
      <c r="R20" s="44" t="s">
        <v>27</v>
      </c>
      <c r="S20" s="39" t="str">
        <f t="shared" si="1"/>
        <v>  </v>
      </c>
      <c r="T20" s="434">
        <v>13</v>
      </c>
      <c r="U20" s="436"/>
      <c r="V20" s="45"/>
      <c r="W20" s="421"/>
      <c r="X20" s="422"/>
      <c r="Y20" s="423"/>
      <c r="Z20" s="532"/>
      <c r="AA20" s="532"/>
      <c r="AB20" s="532"/>
      <c r="AC20" s="532"/>
      <c r="AD20" s="532"/>
      <c r="AE20" s="532"/>
      <c r="AF20" s="532"/>
      <c r="AG20" s="533"/>
      <c r="AH20" s="356"/>
      <c r="AI20" s="534"/>
      <c r="AJ20" s="532"/>
      <c r="AK20" s="532"/>
      <c r="AL20" s="532"/>
      <c r="AM20" s="532"/>
      <c r="AN20" s="532"/>
      <c r="AO20" s="532"/>
      <c r="AP20" s="532"/>
      <c r="AQ20" s="533"/>
    </row>
    <row r="21" spans="1:43" ht="13.5" customHeight="1">
      <c r="A21" s="413">
        <v>4</v>
      </c>
      <c r="B21" s="401"/>
      <c r="C21" s="532" t="str">
        <f>P5</f>
        <v>ALTAIR（アルタイル）</v>
      </c>
      <c r="D21" s="532"/>
      <c r="E21" s="532"/>
      <c r="F21" s="532"/>
      <c r="G21" s="532"/>
      <c r="H21" s="532"/>
      <c r="I21" s="532"/>
      <c r="J21" s="532"/>
      <c r="K21" s="415">
        <f>COUNTIF(Q21:Q23,"〇")</f>
        <v>1</v>
      </c>
      <c r="L21" s="416"/>
      <c r="M21" s="416"/>
      <c r="N21" s="417"/>
      <c r="O21" s="424">
        <v>14</v>
      </c>
      <c r="P21" s="425"/>
      <c r="Q21" s="28" t="str">
        <f t="shared" si="0"/>
        <v>  </v>
      </c>
      <c r="R21" s="41" t="s">
        <v>25</v>
      </c>
      <c r="S21" s="30" t="str">
        <f t="shared" si="1"/>
        <v>〇</v>
      </c>
      <c r="T21" s="424">
        <v>16</v>
      </c>
      <c r="U21" s="425"/>
      <c r="V21" s="42"/>
      <c r="W21" s="415">
        <f>COUNTIF(S21:S23,"〇")</f>
        <v>2</v>
      </c>
      <c r="X21" s="416"/>
      <c r="Y21" s="417"/>
      <c r="Z21" s="532" t="str">
        <f>P7</f>
        <v>Fortuna+(フォルトゥーナプラス）</v>
      </c>
      <c r="AA21" s="532"/>
      <c r="AB21" s="532"/>
      <c r="AC21" s="532"/>
      <c r="AD21" s="532"/>
      <c r="AE21" s="532"/>
      <c r="AF21" s="532"/>
      <c r="AG21" s="533"/>
      <c r="AH21" s="356"/>
      <c r="AI21" s="534" t="str">
        <f>C18</f>
        <v>Wing</v>
      </c>
      <c r="AJ21" s="532"/>
      <c r="AK21" s="532"/>
      <c r="AL21" s="532"/>
      <c r="AM21" s="532"/>
      <c r="AN21" s="532" t="str">
        <f>Z18</f>
        <v>フラッシュ</v>
      </c>
      <c r="AO21" s="532"/>
      <c r="AP21" s="532"/>
      <c r="AQ21" s="533"/>
    </row>
    <row r="22" spans="1:43" ht="13.5" customHeight="1">
      <c r="A22" s="413"/>
      <c r="B22" s="401"/>
      <c r="C22" s="532"/>
      <c r="D22" s="532"/>
      <c r="E22" s="532"/>
      <c r="F22" s="532"/>
      <c r="G22" s="532"/>
      <c r="H22" s="532"/>
      <c r="I22" s="532"/>
      <c r="J22" s="532"/>
      <c r="K22" s="418"/>
      <c r="L22" s="419"/>
      <c r="M22" s="419"/>
      <c r="N22" s="420"/>
      <c r="O22" s="428">
        <v>15</v>
      </c>
      <c r="P22" s="429"/>
      <c r="Q22" s="33" t="str">
        <f t="shared" si="0"/>
        <v>〇</v>
      </c>
      <c r="R22" s="34" t="s">
        <v>26</v>
      </c>
      <c r="S22" s="35" t="str">
        <f t="shared" si="1"/>
        <v>  </v>
      </c>
      <c r="T22" s="428">
        <v>13</v>
      </c>
      <c r="U22" s="429"/>
      <c r="V22" s="36"/>
      <c r="W22" s="418"/>
      <c r="X22" s="419"/>
      <c r="Y22" s="420"/>
      <c r="Z22" s="532"/>
      <c r="AA22" s="532"/>
      <c r="AB22" s="532"/>
      <c r="AC22" s="532"/>
      <c r="AD22" s="532"/>
      <c r="AE22" s="532"/>
      <c r="AF22" s="532"/>
      <c r="AG22" s="533"/>
      <c r="AH22" s="356"/>
      <c r="AI22" s="534"/>
      <c r="AJ22" s="532"/>
      <c r="AK22" s="532"/>
      <c r="AL22" s="532"/>
      <c r="AM22" s="532"/>
      <c r="AN22" s="532"/>
      <c r="AO22" s="532"/>
      <c r="AP22" s="532"/>
      <c r="AQ22" s="533"/>
    </row>
    <row r="23" spans="1:43" ht="13.5" customHeight="1">
      <c r="A23" s="413"/>
      <c r="B23" s="401"/>
      <c r="C23" s="532"/>
      <c r="D23" s="532"/>
      <c r="E23" s="532"/>
      <c r="F23" s="532"/>
      <c r="G23" s="532"/>
      <c r="H23" s="532"/>
      <c r="I23" s="532"/>
      <c r="J23" s="532"/>
      <c r="K23" s="421"/>
      <c r="L23" s="422"/>
      <c r="M23" s="422"/>
      <c r="N23" s="423"/>
      <c r="O23" s="430">
        <v>11</v>
      </c>
      <c r="P23" s="431"/>
      <c r="Q23" s="37" t="str">
        <f t="shared" si="0"/>
        <v>  </v>
      </c>
      <c r="R23" s="44" t="s">
        <v>27</v>
      </c>
      <c r="S23" s="39" t="str">
        <f t="shared" si="1"/>
        <v>〇</v>
      </c>
      <c r="T23" s="430">
        <v>15</v>
      </c>
      <c r="U23" s="431"/>
      <c r="V23" s="45"/>
      <c r="W23" s="421"/>
      <c r="X23" s="422"/>
      <c r="Y23" s="423"/>
      <c r="Z23" s="532"/>
      <c r="AA23" s="532"/>
      <c r="AB23" s="532"/>
      <c r="AC23" s="532"/>
      <c r="AD23" s="532"/>
      <c r="AE23" s="532"/>
      <c r="AF23" s="532"/>
      <c r="AG23" s="533"/>
      <c r="AH23" s="356"/>
      <c r="AI23" s="534"/>
      <c r="AJ23" s="532"/>
      <c r="AK23" s="532"/>
      <c r="AL23" s="532"/>
      <c r="AM23" s="532"/>
      <c r="AN23" s="532"/>
      <c r="AO23" s="532"/>
      <c r="AP23" s="532"/>
      <c r="AQ23" s="533"/>
    </row>
    <row r="24" spans="1:43" ht="13.5" customHeight="1">
      <c r="A24" s="413">
        <v>5</v>
      </c>
      <c r="B24" s="401"/>
      <c r="C24" s="532" t="str">
        <f>C5</f>
        <v>MikaN A</v>
      </c>
      <c r="D24" s="532"/>
      <c r="E24" s="532"/>
      <c r="F24" s="532"/>
      <c r="G24" s="532"/>
      <c r="H24" s="532"/>
      <c r="I24" s="532"/>
      <c r="J24" s="532"/>
      <c r="K24" s="415">
        <f>COUNTIF(Q24:Q26,"〇")</f>
        <v>0</v>
      </c>
      <c r="L24" s="416"/>
      <c r="M24" s="416"/>
      <c r="N24" s="417"/>
      <c r="O24" s="432">
        <v>13</v>
      </c>
      <c r="P24" s="433"/>
      <c r="Q24" s="28" t="str">
        <f t="shared" si="0"/>
        <v>  </v>
      </c>
      <c r="R24" s="41" t="s">
        <v>25</v>
      </c>
      <c r="S24" s="30" t="str">
        <f t="shared" si="1"/>
        <v>〇</v>
      </c>
      <c r="T24" s="432">
        <v>15</v>
      </c>
      <c r="U24" s="433"/>
      <c r="V24" s="42"/>
      <c r="W24" s="415">
        <f>COUNTIF(S24:S26,"〇")</f>
        <v>2</v>
      </c>
      <c r="X24" s="416"/>
      <c r="Y24" s="417"/>
      <c r="Z24" s="532" t="str">
        <f>P6</f>
        <v>フラッシュ</v>
      </c>
      <c r="AA24" s="532"/>
      <c r="AB24" s="532"/>
      <c r="AC24" s="532"/>
      <c r="AD24" s="532"/>
      <c r="AE24" s="532"/>
      <c r="AF24" s="532"/>
      <c r="AG24" s="533"/>
      <c r="AH24" s="356"/>
      <c r="AI24" s="534" t="str">
        <f>C21</f>
        <v>ALTAIR（アルタイル）</v>
      </c>
      <c r="AJ24" s="532"/>
      <c r="AK24" s="532"/>
      <c r="AL24" s="532"/>
      <c r="AM24" s="532"/>
      <c r="AN24" s="532" t="str">
        <f>Z21</f>
        <v>Fortuna+(フォルトゥーナプラス）</v>
      </c>
      <c r="AO24" s="532"/>
      <c r="AP24" s="532"/>
      <c r="AQ24" s="533"/>
    </row>
    <row r="25" spans="1:43" ht="13.5" customHeight="1">
      <c r="A25" s="413"/>
      <c r="B25" s="401"/>
      <c r="C25" s="532"/>
      <c r="D25" s="532"/>
      <c r="E25" s="532"/>
      <c r="F25" s="532"/>
      <c r="G25" s="532"/>
      <c r="H25" s="532"/>
      <c r="I25" s="532"/>
      <c r="J25" s="532"/>
      <c r="K25" s="418"/>
      <c r="L25" s="419"/>
      <c r="M25" s="419"/>
      <c r="N25" s="420"/>
      <c r="O25" s="428">
        <v>9</v>
      </c>
      <c r="P25" s="429"/>
      <c r="Q25" s="33" t="str">
        <f t="shared" si="0"/>
        <v>  </v>
      </c>
      <c r="R25" s="34" t="s">
        <v>26</v>
      </c>
      <c r="S25" s="35" t="str">
        <f t="shared" si="1"/>
        <v>〇</v>
      </c>
      <c r="T25" s="428">
        <v>15</v>
      </c>
      <c r="U25" s="429"/>
      <c r="V25" s="36"/>
      <c r="W25" s="418"/>
      <c r="X25" s="419"/>
      <c r="Y25" s="420"/>
      <c r="Z25" s="532"/>
      <c r="AA25" s="532"/>
      <c r="AB25" s="532"/>
      <c r="AC25" s="532"/>
      <c r="AD25" s="532"/>
      <c r="AE25" s="532"/>
      <c r="AF25" s="532"/>
      <c r="AG25" s="533"/>
      <c r="AH25" s="356"/>
      <c r="AI25" s="534"/>
      <c r="AJ25" s="532"/>
      <c r="AK25" s="532"/>
      <c r="AL25" s="532"/>
      <c r="AM25" s="532"/>
      <c r="AN25" s="532"/>
      <c r="AO25" s="532"/>
      <c r="AP25" s="532"/>
      <c r="AQ25" s="533"/>
    </row>
    <row r="26" spans="1:43" ht="13.5" customHeight="1">
      <c r="A26" s="413"/>
      <c r="B26" s="401"/>
      <c r="C26" s="532"/>
      <c r="D26" s="532"/>
      <c r="E26" s="532"/>
      <c r="F26" s="532"/>
      <c r="G26" s="532"/>
      <c r="H26" s="532"/>
      <c r="I26" s="532"/>
      <c r="J26" s="532"/>
      <c r="K26" s="421"/>
      <c r="L26" s="422"/>
      <c r="M26" s="422"/>
      <c r="N26" s="423"/>
      <c r="O26" s="434"/>
      <c r="P26" s="435"/>
      <c r="Q26" s="37" t="str">
        <f t="shared" si="0"/>
        <v>  </v>
      </c>
      <c r="R26" s="44" t="s">
        <v>27</v>
      </c>
      <c r="S26" s="39" t="str">
        <f t="shared" si="1"/>
        <v>  </v>
      </c>
      <c r="T26" s="434"/>
      <c r="U26" s="435"/>
      <c r="V26" s="45"/>
      <c r="W26" s="421"/>
      <c r="X26" s="422"/>
      <c r="Y26" s="423"/>
      <c r="Z26" s="532"/>
      <c r="AA26" s="532"/>
      <c r="AB26" s="532"/>
      <c r="AC26" s="532"/>
      <c r="AD26" s="532"/>
      <c r="AE26" s="532"/>
      <c r="AF26" s="532"/>
      <c r="AG26" s="533"/>
      <c r="AH26" s="356"/>
      <c r="AI26" s="534"/>
      <c r="AJ26" s="532"/>
      <c r="AK26" s="532"/>
      <c r="AL26" s="532"/>
      <c r="AM26" s="532"/>
      <c r="AN26" s="532"/>
      <c r="AO26" s="532"/>
      <c r="AP26" s="532"/>
      <c r="AQ26" s="533"/>
    </row>
    <row r="27" spans="1:43" ht="13.5" customHeight="1">
      <c r="A27" s="413">
        <v>6</v>
      </c>
      <c r="B27" s="401"/>
      <c r="C27" s="532" t="str">
        <f>C6</f>
        <v>Lega（レーガ）</v>
      </c>
      <c r="D27" s="532"/>
      <c r="E27" s="532"/>
      <c r="F27" s="532"/>
      <c r="G27" s="532"/>
      <c r="H27" s="532"/>
      <c r="I27" s="532"/>
      <c r="J27" s="532"/>
      <c r="K27" s="415">
        <f>COUNTIF(Q27:Q29,"〇")</f>
        <v>0</v>
      </c>
      <c r="L27" s="416"/>
      <c r="M27" s="416"/>
      <c r="N27" s="417"/>
      <c r="O27" s="432">
        <v>9</v>
      </c>
      <c r="P27" s="433"/>
      <c r="Q27" s="28" t="str">
        <f t="shared" si="0"/>
        <v>  </v>
      </c>
      <c r="R27" s="41" t="s">
        <v>25</v>
      </c>
      <c r="S27" s="30" t="str">
        <f t="shared" si="1"/>
        <v>〇</v>
      </c>
      <c r="T27" s="432">
        <v>15</v>
      </c>
      <c r="U27" s="433"/>
      <c r="V27" s="42"/>
      <c r="W27" s="415">
        <f>COUNTIF(S27:S29,"〇")</f>
        <v>2</v>
      </c>
      <c r="X27" s="416"/>
      <c r="Y27" s="417"/>
      <c r="Z27" s="532" t="str">
        <f>P7</f>
        <v>Fortuna+(フォルトゥーナプラス）</v>
      </c>
      <c r="AA27" s="532"/>
      <c r="AB27" s="532"/>
      <c r="AC27" s="532"/>
      <c r="AD27" s="532"/>
      <c r="AE27" s="532"/>
      <c r="AF27" s="532"/>
      <c r="AG27" s="533"/>
      <c r="AH27" s="356"/>
      <c r="AI27" s="534" t="str">
        <f>C24</f>
        <v>MikaN A</v>
      </c>
      <c r="AJ27" s="532"/>
      <c r="AK27" s="532"/>
      <c r="AL27" s="532"/>
      <c r="AM27" s="532"/>
      <c r="AN27" s="532" t="str">
        <f>Z24</f>
        <v>フラッシュ</v>
      </c>
      <c r="AO27" s="532"/>
      <c r="AP27" s="532"/>
      <c r="AQ27" s="533"/>
    </row>
    <row r="28" spans="1:43" ht="13.5" customHeight="1">
      <c r="A28" s="413"/>
      <c r="B28" s="401"/>
      <c r="C28" s="532"/>
      <c r="D28" s="532"/>
      <c r="E28" s="532"/>
      <c r="F28" s="532"/>
      <c r="G28" s="532"/>
      <c r="H28" s="532"/>
      <c r="I28" s="532"/>
      <c r="J28" s="532"/>
      <c r="K28" s="418"/>
      <c r="L28" s="419"/>
      <c r="M28" s="419"/>
      <c r="N28" s="420"/>
      <c r="O28" s="428">
        <v>14</v>
      </c>
      <c r="P28" s="429"/>
      <c r="Q28" s="33" t="str">
        <f t="shared" si="0"/>
        <v>  </v>
      </c>
      <c r="R28" s="34" t="s">
        <v>26</v>
      </c>
      <c r="S28" s="35" t="str">
        <f t="shared" si="1"/>
        <v>〇</v>
      </c>
      <c r="T28" s="428">
        <v>16</v>
      </c>
      <c r="U28" s="429"/>
      <c r="V28" s="36"/>
      <c r="W28" s="418"/>
      <c r="X28" s="419"/>
      <c r="Y28" s="420"/>
      <c r="Z28" s="532"/>
      <c r="AA28" s="532"/>
      <c r="AB28" s="532"/>
      <c r="AC28" s="532"/>
      <c r="AD28" s="532"/>
      <c r="AE28" s="532"/>
      <c r="AF28" s="532"/>
      <c r="AG28" s="533"/>
      <c r="AH28" s="356"/>
      <c r="AI28" s="534"/>
      <c r="AJ28" s="532"/>
      <c r="AK28" s="532"/>
      <c r="AL28" s="532"/>
      <c r="AM28" s="532"/>
      <c r="AN28" s="532"/>
      <c r="AO28" s="532"/>
      <c r="AP28" s="532"/>
      <c r="AQ28" s="533"/>
    </row>
    <row r="29" spans="1:43" ht="13.5" customHeight="1">
      <c r="A29" s="413"/>
      <c r="B29" s="401"/>
      <c r="C29" s="532"/>
      <c r="D29" s="532"/>
      <c r="E29" s="532"/>
      <c r="F29" s="532"/>
      <c r="G29" s="532"/>
      <c r="H29" s="532"/>
      <c r="I29" s="532"/>
      <c r="J29" s="532"/>
      <c r="K29" s="421"/>
      <c r="L29" s="422"/>
      <c r="M29" s="422"/>
      <c r="N29" s="423"/>
      <c r="O29" s="434"/>
      <c r="P29" s="436"/>
      <c r="Q29" s="37" t="str">
        <f t="shared" si="0"/>
        <v>  </v>
      </c>
      <c r="R29" s="44" t="s">
        <v>27</v>
      </c>
      <c r="S29" s="39" t="str">
        <f t="shared" si="1"/>
        <v>  </v>
      </c>
      <c r="T29" s="434"/>
      <c r="U29" s="436"/>
      <c r="V29" s="45"/>
      <c r="W29" s="421"/>
      <c r="X29" s="422"/>
      <c r="Y29" s="423"/>
      <c r="Z29" s="532"/>
      <c r="AA29" s="532"/>
      <c r="AB29" s="532"/>
      <c r="AC29" s="532"/>
      <c r="AD29" s="532"/>
      <c r="AE29" s="532"/>
      <c r="AF29" s="532"/>
      <c r="AG29" s="533"/>
      <c r="AH29" s="356"/>
      <c r="AI29" s="534"/>
      <c r="AJ29" s="532"/>
      <c r="AK29" s="532"/>
      <c r="AL29" s="532"/>
      <c r="AM29" s="532"/>
      <c r="AN29" s="532"/>
      <c r="AO29" s="532"/>
      <c r="AP29" s="532"/>
      <c r="AQ29" s="533"/>
    </row>
    <row r="30" spans="1:64" s="288" customFormat="1" ht="21" customHeight="1" hidden="1">
      <c r="A30" s="286" t="s">
        <v>201</v>
      </c>
      <c r="B30" s="287"/>
      <c r="C30" s="357"/>
      <c r="D30" s="357"/>
      <c r="E30" s="357"/>
      <c r="F30" s="357"/>
      <c r="G30" s="357"/>
      <c r="H30" s="357"/>
      <c r="I30" s="357"/>
      <c r="J30" s="35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16"/>
      <c r="AS30" s="16"/>
      <c r="BD30" s="16"/>
      <c r="BE30" s="323"/>
      <c r="BJ30" s="48"/>
      <c r="BK30" s="48"/>
      <c r="BL30" s="48"/>
    </row>
    <row r="31" spans="1:43" ht="13.5" customHeight="1">
      <c r="A31" s="413">
        <v>7</v>
      </c>
      <c r="B31" s="401"/>
      <c r="C31" s="532" t="str">
        <f>C5</f>
        <v>MikaN A</v>
      </c>
      <c r="D31" s="532"/>
      <c r="E31" s="532"/>
      <c r="F31" s="532"/>
      <c r="G31" s="532"/>
      <c r="H31" s="532"/>
      <c r="I31" s="532"/>
      <c r="J31" s="532"/>
      <c r="K31" s="415">
        <f>COUNTIF(Q31:Q33,"〇")</f>
        <v>0</v>
      </c>
      <c r="L31" s="416"/>
      <c r="M31" s="416"/>
      <c r="N31" s="417"/>
      <c r="O31" s="437">
        <v>9</v>
      </c>
      <c r="P31" s="438"/>
      <c r="Q31" s="28" t="str">
        <f t="shared" si="0"/>
        <v>  </v>
      </c>
      <c r="R31" s="29" t="s">
        <v>25</v>
      </c>
      <c r="S31" s="30" t="str">
        <f t="shared" si="1"/>
        <v>〇</v>
      </c>
      <c r="T31" s="437">
        <v>15</v>
      </c>
      <c r="U31" s="438"/>
      <c r="V31" s="71"/>
      <c r="W31" s="415">
        <f>COUNTIF(S31:S33,"〇")</f>
        <v>2</v>
      </c>
      <c r="X31" s="416"/>
      <c r="Y31" s="417"/>
      <c r="Z31" s="532" t="str">
        <f>P5</f>
        <v>ALTAIR（アルタイル）</v>
      </c>
      <c r="AA31" s="532"/>
      <c r="AB31" s="532"/>
      <c r="AC31" s="532"/>
      <c r="AD31" s="532"/>
      <c r="AE31" s="532"/>
      <c r="AF31" s="532"/>
      <c r="AG31" s="533"/>
      <c r="AH31" s="356"/>
      <c r="AI31" s="534" t="str">
        <f>C27</f>
        <v>Lega（レーガ）</v>
      </c>
      <c r="AJ31" s="532"/>
      <c r="AK31" s="532"/>
      <c r="AL31" s="532"/>
      <c r="AM31" s="532"/>
      <c r="AN31" s="532" t="str">
        <f>Z27</f>
        <v>Fortuna+(フォルトゥーナプラス）</v>
      </c>
      <c r="AO31" s="532"/>
      <c r="AP31" s="532"/>
      <c r="AQ31" s="533"/>
    </row>
    <row r="32" spans="1:43" ht="13.5" customHeight="1">
      <c r="A32" s="413"/>
      <c r="B32" s="401"/>
      <c r="C32" s="532"/>
      <c r="D32" s="532"/>
      <c r="E32" s="532"/>
      <c r="F32" s="532"/>
      <c r="G32" s="532"/>
      <c r="H32" s="532"/>
      <c r="I32" s="532"/>
      <c r="J32" s="532"/>
      <c r="K32" s="418"/>
      <c r="L32" s="419"/>
      <c r="M32" s="419"/>
      <c r="N32" s="420"/>
      <c r="O32" s="437">
        <v>15</v>
      </c>
      <c r="P32" s="438"/>
      <c r="Q32" s="33" t="str">
        <f t="shared" si="0"/>
        <v>  </v>
      </c>
      <c r="R32" s="34" t="s">
        <v>26</v>
      </c>
      <c r="S32" s="35" t="str">
        <f t="shared" si="1"/>
        <v>〇</v>
      </c>
      <c r="T32" s="437">
        <v>17</v>
      </c>
      <c r="U32" s="438"/>
      <c r="V32" s="71"/>
      <c r="W32" s="418"/>
      <c r="X32" s="419"/>
      <c r="Y32" s="420"/>
      <c r="Z32" s="532"/>
      <c r="AA32" s="532"/>
      <c r="AB32" s="532"/>
      <c r="AC32" s="532"/>
      <c r="AD32" s="532"/>
      <c r="AE32" s="532"/>
      <c r="AF32" s="532"/>
      <c r="AG32" s="533"/>
      <c r="AH32" s="356"/>
      <c r="AI32" s="534"/>
      <c r="AJ32" s="532"/>
      <c r="AK32" s="532"/>
      <c r="AL32" s="532"/>
      <c r="AM32" s="532"/>
      <c r="AN32" s="532"/>
      <c r="AO32" s="532"/>
      <c r="AP32" s="532"/>
      <c r="AQ32" s="533"/>
    </row>
    <row r="33" spans="1:43" ht="13.5" customHeight="1">
      <c r="A33" s="413"/>
      <c r="B33" s="401"/>
      <c r="C33" s="532"/>
      <c r="D33" s="532"/>
      <c r="E33" s="532"/>
      <c r="F33" s="532"/>
      <c r="G33" s="532"/>
      <c r="H33" s="532"/>
      <c r="I33" s="532"/>
      <c r="J33" s="532"/>
      <c r="K33" s="421"/>
      <c r="L33" s="422"/>
      <c r="M33" s="422"/>
      <c r="N33" s="423"/>
      <c r="O33" s="437"/>
      <c r="P33" s="438"/>
      <c r="Q33" s="37" t="str">
        <f t="shared" si="0"/>
        <v>  </v>
      </c>
      <c r="R33" s="38" t="s">
        <v>27</v>
      </c>
      <c r="S33" s="39" t="str">
        <f t="shared" si="1"/>
        <v>  </v>
      </c>
      <c r="T33" s="437"/>
      <c r="U33" s="438"/>
      <c r="V33" s="71"/>
      <c r="W33" s="421"/>
      <c r="X33" s="422"/>
      <c r="Y33" s="423"/>
      <c r="Z33" s="532"/>
      <c r="AA33" s="532"/>
      <c r="AB33" s="532"/>
      <c r="AC33" s="532"/>
      <c r="AD33" s="532"/>
      <c r="AE33" s="532"/>
      <c r="AF33" s="532"/>
      <c r="AG33" s="533"/>
      <c r="AH33" s="356"/>
      <c r="AI33" s="534"/>
      <c r="AJ33" s="532"/>
      <c r="AK33" s="532"/>
      <c r="AL33" s="532"/>
      <c r="AM33" s="532"/>
      <c r="AN33" s="532"/>
      <c r="AO33" s="532"/>
      <c r="AP33" s="532"/>
      <c r="AQ33" s="533"/>
    </row>
    <row r="34" spans="1:43" ht="13.5" customHeight="1">
      <c r="A34" s="413">
        <v>8</v>
      </c>
      <c r="B34" s="401"/>
      <c r="C34" s="532" t="str">
        <f>C7</f>
        <v>Wing</v>
      </c>
      <c r="D34" s="532"/>
      <c r="E34" s="532"/>
      <c r="F34" s="532"/>
      <c r="G34" s="532"/>
      <c r="H34" s="532"/>
      <c r="I34" s="532"/>
      <c r="J34" s="532"/>
      <c r="K34" s="415">
        <f>COUNTIF(Q34:Q36,"〇")</f>
        <v>1</v>
      </c>
      <c r="L34" s="416"/>
      <c r="M34" s="416"/>
      <c r="N34" s="417"/>
      <c r="O34" s="437">
        <v>15</v>
      </c>
      <c r="P34" s="438"/>
      <c r="Q34" s="28" t="str">
        <f t="shared" si="0"/>
        <v>〇</v>
      </c>
      <c r="R34" s="29" t="s">
        <v>25</v>
      </c>
      <c r="S34" s="30" t="str">
        <f t="shared" si="1"/>
        <v>  </v>
      </c>
      <c r="T34" s="437">
        <v>13</v>
      </c>
      <c r="U34" s="438"/>
      <c r="V34" s="71"/>
      <c r="W34" s="415">
        <f>COUNTIF(S34:S36,"〇")</f>
        <v>2</v>
      </c>
      <c r="X34" s="416"/>
      <c r="Y34" s="417"/>
      <c r="Z34" s="532" t="str">
        <f>P7</f>
        <v>Fortuna+(フォルトゥーナプラス）</v>
      </c>
      <c r="AA34" s="532"/>
      <c r="AB34" s="532"/>
      <c r="AC34" s="532"/>
      <c r="AD34" s="532"/>
      <c r="AE34" s="532"/>
      <c r="AF34" s="532"/>
      <c r="AG34" s="533"/>
      <c r="AH34" s="356"/>
      <c r="AI34" s="534" t="str">
        <f>C31</f>
        <v>MikaN A</v>
      </c>
      <c r="AJ34" s="532"/>
      <c r="AK34" s="532"/>
      <c r="AL34" s="532"/>
      <c r="AM34" s="532"/>
      <c r="AN34" s="532" t="str">
        <f>Z31</f>
        <v>ALTAIR（アルタイル）</v>
      </c>
      <c r="AO34" s="532"/>
      <c r="AP34" s="532"/>
      <c r="AQ34" s="533"/>
    </row>
    <row r="35" spans="1:43" ht="13.5" customHeight="1">
      <c r="A35" s="413"/>
      <c r="B35" s="401"/>
      <c r="C35" s="532"/>
      <c r="D35" s="532"/>
      <c r="E35" s="532"/>
      <c r="F35" s="532"/>
      <c r="G35" s="532"/>
      <c r="H35" s="532"/>
      <c r="I35" s="532"/>
      <c r="J35" s="532"/>
      <c r="K35" s="418"/>
      <c r="L35" s="419"/>
      <c r="M35" s="419"/>
      <c r="N35" s="420"/>
      <c r="O35" s="437">
        <v>5</v>
      </c>
      <c r="P35" s="438"/>
      <c r="Q35" s="33" t="str">
        <f t="shared" si="0"/>
        <v>  </v>
      </c>
      <c r="R35" s="34" t="s">
        <v>26</v>
      </c>
      <c r="S35" s="35" t="str">
        <f t="shared" si="1"/>
        <v>〇</v>
      </c>
      <c r="T35" s="437">
        <v>15</v>
      </c>
      <c r="U35" s="438"/>
      <c r="V35" s="71"/>
      <c r="W35" s="418"/>
      <c r="X35" s="419"/>
      <c r="Y35" s="420"/>
      <c r="Z35" s="532"/>
      <c r="AA35" s="532"/>
      <c r="AB35" s="532"/>
      <c r="AC35" s="532"/>
      <c r="AD35" s="532"/>
      <c r="AE35" s="532"/>
      <c r="AF35" s="532"/>
      <c r="AG35" s="533"/>
      <c r="AH35" s="356"/>
      <c r="AI35" s="534"/>
      <c r="AJ35" s="532"/>
      <c r="AK35" s="532"/>
      <c r="AL35" s="532"/>
      <c r="AM35" s="532"/>
      <c r="AN35" s="532"/>
      <c r="AO35" s="532"/>
      <c r="AP35" s="532"/>
      <c r="AQ35" s="533"/>
    </row>
    <row r="36" spans="1:99" s="25" customFormat="1" ht="13.5" customHeight="1">
      <c r="A36" s="413"/>
      <c r="B36" s="401"/>
      <c r="C36" s="532"/>
      <c r="D36" s="532"/>
      <c r="E36" s="532"/>
      <c r="F36" s="532"/>
      <c r="G36" s="532"/>
      <c r="H36" s="532"/>
      <c r="I36" s="532"/>
      <c r="J36" s="532"/>
      <c r="K36" s="421"/>
      <c r="L36" s="422"/>
      <c r="M36" s="422"/>
      <c r="N36" s="423"/>
      <c r="O36" s="437">
        <v>16</v>
      </c>
      <c r="P36" s="438"/>
      <c r="Q36" s="37" t="str">
        <f t="shared" si="0"/>
        <v>  </v>
      </c>
      <c r="R36" s="38" t="s">
        <v>27</v>
      </c>
      <c r="S36" s="39" t="str">
        <f t="shared" si="1"/>
        <v>〇</v>
      </c>
      <c r="T36" s="437">
        <v>17</v>
      </c>
      <c r="U36" s="438"/>
      <c r="V36" s="71"/>
      <c r="W36" s="421"/>
      <c r="X36" s="422"/>
      <c r="Y36" s="423"/>
      <c r="Z36" s="532"/>
      <c r="AA36" s="532"/>
      <c r="AB36" s="532"/>
      <c r="AC36" s="532"/>
      <c r="AD36" s="532"/>
      <c r="AE36" s="532"/>
      <c r="AF36" s="532"/>
      <c r="AG36" s="533"/>
      <c r="AH36" s="356"/>
      <c r="AI36" s="534"/>
      <c r="AJ36" s="532"/>
      <c r="AK36" s="532"/>
      <c r="AL36" s="532"/>
      <c r="AM36" s="532"/>
      <c r="AN36" s="532"/>
      <c r="AO36" s="532"/>
      <c r="AP36" s="532"/>
      <c r="AQ36" s="533"/>
      <c r="BE36" s="324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</row>
    <row r="37" spans="1:99" s="25" customFormat="1" ht="13.5" customHeight="1">
      <c r="A37" s="413">
        <v>9</v>
      </c>
      <c r="B37" s="401"/>
      <c r="C37" s="532" t="str">
        <f>C6</f>
        <v>Lega（レーガ）</v>
      </c>
      <c r="D37" s="532"/>
      <c r="E37" s="532"/>
      <c r="F37" s="532"/>
      <c r="G37" s="532"/>
      <c r="H37" s="532"/>
      <c r="I37" s="532"/>
      <c r="J37" s="532"/>
      <c r="K37" s="415">
        <f>COUNTIF(Q37:Q39,"〇")</f>
        <v>0</v>
      </c>
      <c r="L37" s="416"/>
      <c r="M37" s="416"/>
      <c r="N37" s="417"/>
      <c r="O37" s="437">
        <v>15</v>
      </c>
      <c r="P37" s="438"/>
      <c r="Q37" s="28" t="str">
        <f t="shared" si="0"/>
        <v>  </v>
      </c>
      <c r="R37" s="29" t="s">
        <v>25</v>
      </c>
      <c r="S37" s="30" t="str">
        <f t="shared" si="1"/>
        <v>〇</v>
      </c>
      <c r="T37" s="437">
        <v>17</v>
      </c>
      <c r="U37" s="438"/>
      <c r="V37" s="71"/>
      <c r="W37" s="415">
        <f>COUNTIF(S37:S39,"〇")</f>
        <v>2</v>
      </c>
      <c r="X37" s="416"/>
      <c r="Y37" s="417"/>
      <c r="Z37" s="532" t="str">
        <f>P6</f>
        <v>フラッシュ</v>
      </c>
      <c r="AA37" s="532"/>
      <c r="AB37" s="532"/>
      <c r="AC37" s="532"/>
      <c r="AD37" s="532"/>
      <c r="AE37" s="532"/>
      <c r="AF37" s="532"/>
      <c r="AG37" s="533"/>
      <c r="AH37" s="356"/>
      <c r="AI37" s="534" t="str">
        <f>C34</f>
        <v>Wing</v>
      </c>
      <c r="AJ37" s="532"/>
      <c r="AK37" s="532"/>
      <c r="AL37" s="532"/>
      <c r="AM37" s="532"/>
      <c r="AN37" s="532" t="str">
        <f>Z34</f>
        <v>Fortuna+(フォルトゥーナプラス）</v>
      </c>
      <c r="AO37" s="532"/>
      <c r="AP37" s="532"/>
      <c r="AQ37" s="533"/>
      <c r="BE37" s="324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</row>
    <row r="38" spans="1:99" s="25" customFormat="1" ht="13.5" customHeight="1">
      <c r="A38" s="413"/>
      <c r="B38" s="401"/>
      <c r="C38" s="532"/>
      <c r="D38" s="532"/>
      <c r="E38" s="532"/>
      <c r="F38" s="532"/>
      <c r="G38" s="532"/>
      <c r="H38" s="532"/>
      <c r="I38" s="532"/>
      <c r="J38" s="532"/>
      <c r="K38" s="418"/>
      <c r="L38" s="419"/>
      <c r="M38" s="419"/>
      <c r="N38" s="420"/>
      <c r="O38" s="437">
        <v>8</v>
      </c>
      <c r="P38" s="438"/>
      <c r="Q38" s="33" t="str">
        <f t="shared" si="0"/>
        <v>  </v>
      </c>
      <c r="R38" s="34" t="s">
        <v>26</v>
      </c>
      <c r="S38" s="35" t="str">
        <f t="shared" si="1"/>
        <v>〇</v>
      </c>
      <c r="T38" s="437">
        <v>15</v>
      </c>
      <c r="U38" s="438"/>
      <c r="V38" s="71"/>
      <c r="W38" s="418"/>
      <c r="X38" s="419"/>
      <c r="Y38" s="420"/>
      <c r="Z38" s="532"/>
      <c r="AA38" s="532"/>
      <c r="AB38" s="532"/>
      <c r="AC38" s="532"/>
      <c r="AD38" s="532"/>
      <c r="AE38" s="532"/>
      <c r="AF38" s="532"/>
      <c r="AG38" s="533"/>
      <c r="AH38" s="356"/>
      <c r="AI38" s="534"/>
      <c r="AJ38" s="532"/>
      <c r="AK38" s="532"/>
      <c r="AL38" s="532"/>
      <c r="AM38" s="532"/>
      <c r="AN38" s="532"/>
      <c r="AO38" s="532"/>
      <c r="AP38" s="532"/>
      <c r="AQ38" s="533"/>
      <c r="BE38" s="324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</row>
    <row r="39" spans="1:99" s="25" customFormat="1" ht="13.5" customHeight="1">
      <c r="A39" s="413"/>
      <c r="B39" s="401"/>
      <c r="C39" s="532"/>
      <c r="D39" s="532"/>
      <c r="E39" s="532"/>
      <c r="F39" s="532"/>
      <c r="G39" s="532"/>
      <c r="H39" s="532"/>
      <c r="I39" s="532"/>
      <c r="J39" s="532"/>
      <c r="K39" s="421"/>
      <c r="L39" s="422"/>
      <c r="M39" s="422"/>
      <c r="N39" s="423"/>
      <c r="O39" s="437"/>
      <c r="P39" s="438"/>
      <c r="Q39" s="37" t="str">
        <f t="shared" si="0"/>
        <v>  </v>
      </c>
      <c r="R39" s="38" t="s">
        <v>27</v>
      </c>
      <c r="S39" s="39" t="str">
        <f t="shared" si="1"/>
        <v>  </v>
      </c>
      <c r="T39" s="437"/>
      <c r="U39" s="438"/>
      <c r="V39" s="71"/>
      <c r="W39" s="421"/>
      <c r="X39" s="422"/>
      <c r="Y39" s="423"/>
      <c r="Z39" s="532"/>
      <c r="AA39" s="532"/>
      <c r="AB39" s="532"/>
      <c r="AC39" s="532"/>
      <c r="AD39" s="532"/>
      <c r="AE39" s="532"/>
      <c r="AF39" s="532"/>
      <c r="AG39" s="533"/>
      <c r="AH39" s="356"/>
      <c r="AI39" s="534"/>
      <c r="AJ39" s="532"/>
      <c r="AK39" s="532"/>
      <c r="AL39" s="532"/>
      <c r="AM39" s="532"/>
      <c r="AN39" s="532"/>
      <c r="AO39" s="532"/>
      <c r="AP39" s="532"/>
      <c r="AQ39" s="533"/>
      <c r="BE39" s="324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</row>
    <row r="40" spans="1:99" s="25" customFormat="1" ht="13.5" customHeight="1">
      <c r="A40" s="413">
        <v>10</v>
      </c>
      <c r="B40" s="401"/>
      <c r="C40" s="532" t="str">
        <f>C7</f>
        <v>Wing</v>
      </c>
      <c r="D40" s="532"/>
      <c r="E40" s="532"/>
      <c r="F40" s="532"/>
      <c r="G40" s="532"/>
      <c r="H40" s="532"/>
      <c r="I40" s="532"/>
      <c r="J40" s="532"/>
      <c r="K40" s="415">
        <f>COUNTIF(Q40:Q42,"〇")</f>
        <v>0</v>
      </c>
      <c r="L40" s="416"/>
      <c r="M40" s="416"/>
      <c r="N40" s="417"/>
      <c r="O40" s="437">
        <v>14</v>
      </c>
      <c r="P40" s="438"/>
      <c r="Q40" s="28" t="str">
        <f t="shared" si="0"/>
        <v>  </v>
      </c>
      <c r="R40" s="29" t="s">
        <v>25</v>
      </c>
      <c r="S40" s="30" t="str">
        <f t="shared" si="1"/>
        <v>〇</v>
      </c>
      <c r="T40" s="437">
        <v>16</v>
      </c>
      <c r="U40" s="438"/>
      <c r="V40" s="71"/>
      <c r="W40" s="415">
        <f>COUNTIF(S40:S42,"〇")</f>
        <v>2</v>
      </c>
      <c r="X40" s="416"/>
      <c r="Y40" s="417"/>
      <c r="Z40" s="532" t="str">
        <f>P5</f>
        <v>ALTAIR（アルタイル）</v>
      </c>
      <c r="AA40" s="532"/>
      <c r="AB40" s="532"/>
      <c r="AC40" s="532"/>
      <c r="AD40" s="532"/>
      <c r="AE40" s="532"/>
      <c r="AF40" s="532"/>
      <c r="AG40" s="533"/>
      <c r="AH40" s="356"/>
      <c r="AI40" s="534" t="str">
        <f>C37</f>
        <v>Lega（レーガ）</v>
      </c>
      <c r="AJ40" s="532"/>
      <c r="AK40" s="532"/>
      <c r="AL40" s="532"/>
      <c r="AM40" s="532"/>
      <c r="AN40" s="532" t="str">
        <f>Z37</f>
        <v>フラッシュ</v>
      </c>
      <c r="AO40" s="532"/>
      <c r="AP40" s="532"/>
      <c r="AQ40" s="533"/>
      <c r="BE40" s="324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</row>
    <row r="41" spans="1:57" s="25" customFormat="1" ht="13.5" customHeight="1">
      <c r="A41" s="413"/>
      <c r="B41" s="401"/>
      <c r="C41" s="532"/>
      <c r="D41" s="532"/>
      <c r="E41" s="532"/>
      <c r="F41" s="532"/>
      <c r="G41" s="532"/>
      <c r="H41" s="532"/>
      <c r="I41" s="532"/>
      <c r="J41" s="532"/>
      <c r="K41" s="418"/>
      <c r="L41" s="419"/>
      <c r="M41" s="419"/>
      <c r="N41" s="420"/>
      <c r="O41" s="437">
        <v>13</v>
      </c>
      <c r="P41" s="438"/>
      <c r="Q41" s="33" t="str">
        <f t="shared" si="0"/>
        <v>  </v>
      </c>
      <c r="R41" s="34" t="s">
        <v>26</v>
      </c>
      <c r="S41" s="35" t="str">
        <f t="shared" si="1"/>
        <v>〇</v>
      </c>
      <c r="T41" s="437">
        <v>15</v>
      </c>
      <c r="U41" s="438"/>
      <c r="V41" s="71"/>
      <c r="W41" s="418"/>
      <c r="X41" s="419"/>
      <c r="Y41" s="420"/>
      <c r="Z41" s="532"/>
      <c r="AA41" s="532"/>
      <c r="AB41" s="532"/>
      <c r="AC41" s="532"/>
      <c r="AD41" s="532"/>
      <c r="AE41" s="532"/>
      <c r="AF41" s="532"/>
      <c r="AG41" s="533"/>
      <c r="AH41" s="356"/>
      <c r="AI41" s="534"/>
      <c r="AJ41" s="532"/>
      <c r="AK41" s="532"/>
      <c r="AL41" s="532"/>
      <c r="AM41" s="532"/>
      <c r="AN41" s="532"/>
      <c r="AO41" s="532"/>
      <c r="AP41" s="532"/>
      <c r="AQ41" s="533"/>
      <c r="BE41" s="324"/>
    </row>
    <row r="42" spans="1:57" s="25" customFormat="1" ht="13.5" customHeight="1">
      <c r="A42" s="413"/>
      <c r="B42" s="401"/>
      <c r="C42" s="532"/>
      <c r="D42" s="532"/>
      <c r="E42" s="532"/>
      <c r="F42" s="532"/>
      <c r="G42" s="532"/>
      <c r="H42" s="532"/>
      <c r="I42" s="532"/>
      <c r="J42" s="532"/>
      <c r="K42" s="421"/>
      <c r="L42" s="422"/>
      <c r="M42" s="422"/>
      <c r="N42" s="423"/>
      <c r="O42" s="437"/>
      <c r="P42" s="438"/>
      <c r="Q42" s="37" t="str">
        <f t="shared" si="0"/>
        <v>  </v>
      </c>
      <c r="R42" s="38" t="s">
        <v>27</v>
      </c>
      <c r="S42" s="39" t="str">
        <f t="shared" si="1"/>
        <v>  </v>
      </c>
      <c r="T42" s="437"/>
      <c r="U42" s="438"/>
      <c r="V42" s="71"/>
      <c r="W42" s="421"/>
      <c r="X42" s="422"/>
      <c r="Y42" s="423"/>
      <c r="Z42" s="532"/>
      <c r="AA42" s="532"/>
      <c r="AB42" s="532"/>
      <c r="AC42" s="532"/>
      <c r="AD42" s="532"/>
      <c r="AE42" s="532"/>
      <c r="AF42" s="532"/>
      <c r="AG42" s="533"/>
      <c r="AH42" s="356"/>
      <c r="AI42" s="534"/>
      <c r="AJ42" s="532"/>
      <c r="AK42" s="532"/>
      <c r="AL42" s="532"/>
      <c r="AM42" s="532"/>
      <c r="AN42" s="532"/>
      <c r="AO42" s="532"/>
      <c r="AP42" s="532"/>
      <c r="AQ42" s="533"/>
      <c r="BE42" s="324"/>
    </row>
    <row r="43" spans="1:57" s="25" customFormat="1" ht="13.5" customHeight="1">
      <c r="A43" s="413">
        <v>11</v>
      </c>
      <c r="B43" s="401"/>
      <c r="C43" s="532" t="str">
        <f>C5</f>
        <v>MikaN A</v>
      </c>
      <c r="D43" s="532"/>
      <c r="E43" s="532"/>
      <c r="F43" s="532"/>
      <c r="G43" s="532"/>
      <c r="H43" s="532"/>
      <c r="I43" s="532"/>
      <c r="J43" s="532"/>
      <c r="K43" s="415">
        <f>COUNTIF(Q43:Q45,"〇")</f>
        <v>2</v>
      </c>
      <c r="L43" s="416"/>
      <c r="M43" s="416"/>
      <c r="N43" s="417"/>
      <c r="O43" s="437">
        <v>15</v>
      </c>
      <c r="P43" s="438"/>
      <c r="Q43" s="28" t="str">
        <f t="shared" si="0"/>
        <v>〇</v>
      </c>
      <c r="R43" s="29" t="s">
        <v>25</v>
      </c>
      <c r="S43" s="30" t="str">
        <f t="shared" si="1"/>
        <v>  </v>
      </c>
      <c r="T43" s="437">
        <v>10</v>
      </c>
      <c r="U43" s="438"/>
      <c r="V43" s="71"/>
      <c r="W43" s="415">
        <f>COUNTIF(S43:S45,"〇")</f>
        <v>0</v>
      </c>
      <c r="X43" s="416"/>
      <c r="Y43" s="417"/>
      <c r="Z43" s="532" t="str">
        <f>C6</f>
        <v>Lega（レーガ）</v>
      </c>
      <c r="AA43" s="532"/>
      <c r="AB43" s="532"/>
      <c r="AC43" s="532"/>
      <c r="AD43" s="532"/>
      <c r="AE43" s="532"/>
      <c r="AF43" s="532"/>
      <c r="AG43" s="533"/>
      <c r="AH43" s="356"/>
      <c r="AI43" s="534" t="str">
        <f>C40</f>
        <v>Wing</v>
      </c>
      <c r="AJ43" s="532"/>
      <c r="AK43" s="532"/>
      <c r="AL43" s="532"/>
      <c r="AM43" s="532"/>
      <c r="AN43" s="532" t="str">
        <f>Z40</f>
        <v>ALTAIR（アルタイル）</v>
      </c>
      <c r="AO43" s="532"/>
      <c r="AP43" s="532"/>
      <c r="AQ43" s="533"/>
      <c r="BE43" s="324"/>
    </row>
    <row r="44" spans="1:57" s="25" customFormat="1" ht="13.5" customHeight="1">
      <c r="A44" s="413"/>
      <c r="B44" s="401"/>
      <c r="C44" s="532"/>
      <c r="D44" s="532"/>
      <c r="E44" s="532"/>
      <c r="F44" s="532"/>
      <c r="G44" s="532"/>
      <c r="H44" s="532"/>
      <c r="I44" s="532"/>
      <c r="J44" s="532"/>
      <c r="K44" s="418"/>
      <c r="L44" s="419"/>
      <c r="M44" s="419"/>
      <c r="N44" s="420"/>
      <c r="O44" s="437">
        <v>15</v>
      </c>
      <c r="P44" s="438"/>
      <c r="Q44" s="33" t="str">
        <f t="shared" si="0"/>
        <v>〇</v>
      </c>
      <c r="R44" s="34" t="s">
        <v>26</v>
      </c>
      <c r="S44" s="35" t="str">
        <f t="shared" si="1"/>
        <v>  </v>
      </c>
      <c r="T44" s="437">
        <v>13</v>
      </c>
      <c r="U44" s="438"/>
      <c r="V44" s="71"/>
      <c r="W44" s="418"/>
      <c r="X44" s="419"/>
      <c r="Y44" s="420"/>
      <c r="Z44" s="532"/>
      <c r="AA44" s="532"/>
      <c r="AB44" s="532"/>
      <c r="AC44" s="532"/>
      <c r="AD44" s="532"/>
      <c r="AE44" s="532"/>
      <c r="AF44" s="532"/>
      <c r="AG44" s="533"/>
      <c r="AH44" s="356"/>
      <c r="AI44" s="534"/>
      <c r="AJ44" s="532"/>
      <c r="AK44" s="532"/>
      <c r="AL44" s="532"/>
      <c r="AM44" s="532"/>
      <c r="AN44" s="532"/>
      <c r="AO44" s="532"/>
      <c r="AP44" s="532"/>
      <c r="AQ44" s="533"/>
      <c r="BE44" s="324"/>
    </row>
    <row r="45" spans="1:57" s="25" customFormat="1" ht="13.5" customHeight="1">
      <c r="A45" s="413"/>
      <c r="B45" s="401"/>
      <c r="C45" s="532"/>
      <c r="D45" s="532"/>
      <c r="E45" s="532"/>
      <c r="F45" s="532"/>
      <c r="G45" s="532"/>
      <c r="H45" s="532"/>
      <c r="I45" s="532"/>
      <c r="J45" s="532"/>
      <c r="K45" s="421"/>
      <c r="L45" s="422"/>
      <c r="M45" s="422"/>
      <c r="N45" s="423"/>
      <c r="O45" s="437"/>
      <c r="P45" s="438"/>
      <c r="Q45" s="37" t="str">
        <f t="shared" si="0"/>
        <v>  </v>
      </c>
      <c r="R45" s="38" t="s">
        <v>27</v>
      </c>
      <c r="S45" s="39" t="str">
        <f t="shared" si="1"/>
        <v>  </v>
      </c>
      <c r="T45" s="437"/>
      <c r="U45" s="438"/>
      <c r="V45" s="71"/>
      <c r="W45" s="421"/>
      <c r="X45" s="422"/>
      <c r="Y45" s="423"/>
      <c r="Z45" s="532"/>
      <c r="AA45" s="532"/>
      <c r="AB45" s="532"/>
      <c r="AC45" s="532"/>
      <c r="AD45" s="532"/>
      <c r="AE45" s="532"/>
      <c r="AF45" s="532"/>
      <c r="AG45" s="533"/>
      <c r="AH45" s="356"/>
      <c r="AI45" s="534"/>
      <c r="AJ45" s="532"/>
      <c r="AK45" s="532"/>
      <c r="AL45" s="532"/>
      <c r="AM45" s="532"/>
      <c r="AN45" s="532"/>
      <c r="AO45" s="532"/>
      <c r="AP45" s="532"/>
      <c r="AQ45" s="533"/>
      <c r="BE45" s="324"/>
    </row>
    <row r="46" spans="1:57" s="25" customFormat="1" ht="13.5" customHeight="1">
      <c r="A46" s="413">
        <v>12</v>
      </c>
      <c r="B46" s="401"/>
      <c r="C46" s="532" t="str">
        <f>P6</f>
        <v>フラッシュ</v>
      </c>
      <c r="D46" s="532"/>
      <c r="E46" s="532"/>
      <c r="F46" s="532"/>
      <c r="G46" s="532"/>
      <c r="H46" s="532"/>
      <c r="I46" s="532"/>
      <c r="J46" s="532"/>
      <c r="K46" s="415">
        <f>COUNTIF(Q46:Q48,"〇")</f>
        <v>2</v>
      </c>
      <c r="L46" s="416"/>
      <c r="M46" s="416"/>
      <c r="N46" s="417"/>
      <c r="O46" s="437">
        <v>16</v>
      </c>
      <c r="P46" s="438"/>
      <c r="Q46" s="28" t="str">
        <f t="shared" si="0"/>
        <v>〇</v>
      </c>
      <c r="R46" s="29" t="s">
        <v>25</v>
      </c>
      <c r="S46" s="30" t="str">
        <f t="shared" si="1"/>
        <v>  </v>
      </c>
      <c r="T46" s="437">
        <v>14</v>
      </c>
      <c r="U46" s="438"/>
      <c r="V46" s="71"/>
      <c r="W46" s="415">
        <f>COUNTIF(S46:S48,"〇")</f>
        <v>0</v>
      </c>
      <c r="X46" s="416"/>
      <c r="Y46" s="417"/>
      <c r="Z46" s="532" t="str">
        <f>P7</f>
        <v>Fortuna+(フォルトゥーナプラス）</v>
      </c>
      <c r="AA46" s="532"/>
      <c r="AB46" s="532"/>
      <c r="AC46" s="532"/>
      <c r="AD46" s="532"/>
      <c r="AE46" s="532"/>
      <c r="AF46" s="532"/>
      <c r="AG46" s="533"/>
      <c r="AH46" s="356"/>
      <c r="AI46" s="534" t="str">
        <f>C43</f>
        <v>MikaN A</v>
      </c>
      <c r="AJ46" s="532"/>
      <c r="AK46" s="532"/>
      <c r="AL46" s="532"/>
      <c r="AM46" s="532"/>
      <c r="AN46" s="532" t="str">
        <f>Z43</f>
        <v>Lega（レーガ）</v>
      </c>
      <c r="AO46" s="532"/>
      <c r="AP46" s="532"/>
      <c r="AQ46" s="533"/>
      <c r="BE46" s="324"/>
    </row>
    <row r="47" spans="1:57" s="25" customFormat="1" ht="13.5" customHeight="1">
      <c r="A47" s="413"/>
      <c r="B47" s="401"/>
      <c r="C47" s="532"/>
      <c r="D47" s="532"/>
      <c r="E47" s="532"/>
      <c r="F47" s="532"/>
      <c r="G47" s="532"/>
      <c r="H47" s="532"/>
      <c r="I47" s="532"/>
      <c r="J47" s="532"/>
      <c r="K47" s="418"/>
      <c r="L47" s="419"/>
      <c r="M47" s="419"/>
      <c r="N47" s="420"/>
      <c r="O47" s="437">
        <v>16</v>
      </c>
      <c r="P47" s="438"/>
      <c r="Q47" s="33" t="str">
        <f t="shared" si="0"/>
        <v>〇</v>
      </c>
      <c r="R47" s="34" t="s">
        <v>26</v>
      </c>
      <c r="S47" s="35" t="str">
        <f t="shared" si="1"/>
        <v>  </v>
      </c>
      <c r="T47" s="437">
        <v>14</v>
      </c>
      <c r="U47" s="438"/>
      <c r="V47" s="71"/>
      <c r="W47" s="418"/>
      <c r="X47" s="419"/>
      <c r="Y47" s="420"/>
      <c r="Z47" s="532"/>
      <c r="AA47" s="532"/>
      <c r="AB47" s="532"/>
      <c r="AC47" s="532"/>
      <c r="AD47" s="532"/>
      <c r="AE47" s="532"/>
      <c r="AF47" s="532"/>
      <c r="AG47" s="533"/>
      <c r="AH47" s="356"/>
      <c r="AI47" s="534"/>
      <c r="AJ47" s="532"/>
      <c r="AK47" s="532"/>
      <c r="AL47" s="532"/>
      <c r="AM47" s="532"/>
      <c r="AN47" s="532"/>
      <c r="AO47" s="532"/>
      <c r="AP47" s="532"/>
      <c r="AQ47" s="533"/>
      <c r="BE47" s="324"/>
    </row>
    <row r="48" spans="1:57" s="25" customFormat="1" ht="13.5" customHeight="1" thickBot="1">
      <c r="A48" s="439"/>
      <c r="B48" s="440"/>
      <c r="C48" s="535"/>
      <c r="D48" s="535"/>
      <c r="E48" s="535"/>
      <c r="F48" s="535"/>
      <c r="G48" s="535"/>
      <c r="H48" s="535"/>
      <c r="I48" s="535"/>
      <c r="J48" s="535"/>
      <c r="K48" s="442"/>
      <c r="L48" s="443"/>
      <c r="M48" s="443"/>
      <c r="N48" s="444"/>
      <c r="O48" s="447"/>
      <c r="P48" s="448"/>
      <c r="Q48" s="81" t="str">
        <f t="shared" si="0"/>
        <v>  </v>
      </c>
      <c r="R48" s="82" t="s">
        <v>27</v>
      </c>
      <c r="S48" s="83" t="str">
        <f t="shared" si="1"/>
        <v>  </v>
      </c>
      <c r="T48" s="447"/>
      <c r="U48" s="448"/>
      <c r="V48" s="84"/>
      <c r="W48" s="442"/>
      <c r="X48" s="443"/>
      <c r="Y48" s="444"/>
      <c r="Z48" s="535"/>
      <c r="AA48" s="535"/>
      <c r="AB48" s="535"/>
      <c r="AC48" s="535"/>
      <c r="AD48" s="535"/>
      <c r="AE48" s="535"/>
      <c r="AF48" s="535"/>
      <c r="AG48" s="536"/>
      <c r="AH48" s="356"/>
      <c r="AI48" s="537"/>
      <c r="AJ48" s="535"/>
      <c r="AK48" s="535"/>
      <c r="AL48" s="535"/>
      <c r="AM48" s="535"/>
      <c r="AN48" s="535"/>
      <c r="AO48" s="535"/>
      <c r="AP48" s="535"/>
      <c r="AQ48" s="536"/>
      <c r="BE48" s="324"/>
    </row>
    <row r="49" spans="3:57" s="25" customFormat="1" ht="15" customHeight="1">
      <c r="C49" s="72"/>
      <c r="D49" s="73"/>
      <c r="E49" s="73"/>
      <c r="G49" s="73"/>
      <c r="I49" s="67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BE49" s="324"/>
    </row>
    <row r="50" spans="1:57" s="25" customFormat="1" ht="18" customHeight="1">
      <c r="A50" s="404" t="s">
        <v>150</v>
      </c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BE50" s="324"/>
    </row>
    <row r="51" s="25" customFormat="1" ht="6" customHeight="1" thickBot="1">
      <c r="BE51" s="324"/>
    </row>
    <row r="52" spans="1:100" s="25" customFormat="1" ht="15" customHeight="1">
      <c r="A52" s="449" t="s">
        <v>29</v>
      </c>
      <c r="B52" s="452" t="s">
        <v>30</v>
      </c>
      <c r="C52" s="453"/>
      <c r="D52" s="454"/>
      <c r="E52" s="53"/>
      <c r="F52" s="461" t="str">
        <f>B56</f>
        <v>MikaN A</v>
      </c>
      <c r="G52" s="461"/>
      <c r="H52" s="461"/>
      <c r="I52" s="461"/>
      <c r="J52" s="461"/>
      <c r="K52" s="461" t="str">
        <f>B62</f>
        <v>Lega（レーガ）</v>
      </c>
      <c r="L52" s="461"/>
      <c r="M52" s="461"/>
      <c r="N52" s="461"/>
      <c r="O52" s="461"/>
      <c r="P52" s="461" t="str">
        <f>B68</f>
        <v>Wing</v>
      </c>
      <c r="Q52" s="461"/>
      <c r="R52" s="461"/>
      <c r="S52" s="461"/>
      <c r="T52" s="461"/>
      <c r="U52" s="461" t="str">
        <f>B74</f>
        <v>ALTAIR（アルタイル）</v>
      </c>
      <c r="V52" s="461"/>
      <c r="W52" s="461"/>
      <c r="X52" s="461"/>
      <c r="Y52" s="461"/>
      <c r="Z52" s="461" t="str">
        <f>B80</f>
        <v>フラッシュ</v>
      </c>
      <c r="AA52" s="461"/>
      <c r="AB52" s="461"/>
      <c r="AC52" s="461"/>
      <c r="AD52" s="461"/>
      <c r="AE52" s="461" t="str">
        <f>B86</f>
        <v>Fortuna+(フォルトゥーナプラス）</v>
      </c>
      <c r="AF52" s="461"/>
      <c r="AG52" s="461"/>
      <c r="AH52" s="461"/>
      <c r="AI52" s="461"/>
      <c r="AJ52" s="452" t="s">
        <v>31</v>
      </c>
      <c r="AK52" s="453"/>
      <c r="AL52" s="463"/>
      <c r="AM52" s="466" t="s">
        <v>32</v>
      </c>
      <c r="AN52" s="453"/>
      <c r="AO52" s="463"/>
      <c r="AP52" s="469" t="s">
        <v>33</v>
      </c>
      <c r="AQ52" s="472" t="s">
        <v>34</v>
      </c>
      <c r="BE52" s="324"/>
      <c r="CV52" s="65"/>
    </row>
    <row r="53" spans="1:100" s="25" customFormat="1" ht="15" customHeight="1">
      <c r="A53" s="450"/>
      <c r="B53" s="455"/>
      <c r="C53" s="456"/>
      <c r="D53" s="457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55"/>
      <c r="AK53" s="456"/>
      <c r="AL53" s="464"/>
      <c r="AM53" s="467"/>
      <c r="AN53" s="456"/>
      <c r="AO53" s="464"/>
      <c r="AP53" s="470"/>
      <c r="AQ53" s="473"/>
      <c r="BE53" s="324"/>
      <c r="CV53" s="65"/>
    </row>
    <row r="54" spans="1:100" s="25" customFormat="1" ht="15" customHeight="1">
      <c r="A54" s="450"/>
      <c r="B54" s="455"/>
      <c r="C54" s="456"/>
      <c r="D54" s="457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55"/>
      <c r="AK54" s="456"/>
      <c r="AL54" s="464"/>
      <c r="AM54" s="467"/>
      <c r="AN54" s="456"/>
      <c r="AO54" s="464"/>
      <c r="AP54" s="470"/>
      <c r="AQ54" s="473"/>
      <c r="AS54" s="456" t="s">
        <v>35</v>
      </c>
      <c r="AT54" s="475" t="s">
        <v>36</v>
      </c>
      <c r="BE54" s="324"/>
      <c r="CV54" s="65"/>
    </row>
    <row r="55" spans="1:100" s="25" customFormat="1" ht="15" customHeight="1">
      <c r="A55" s="451"/>
      <c r="B55" s="458"/>
      <c r="C55" s="459"/>
      <c r="D55" s="460"/>
      <c r="E55" s="56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58"/>
      <c r="AK55" s="459"/>
      <c r="AL55" s="465"/>
      <c r="AM55" s="468"/>
      <c r="AN55" s="459"/>
      <c r="AO55" s="465"/>
      <c r="AP55" s="471"/>
      <c r="AQ55" s="474"/>
      <c r="AS55" s="456"/>
      <c r="AT55" s="456"/>
      <c r="BE55" s="324"/>
      <c r="CV55" s="65"/>
    </row>
    <row r="56" spans="1:56" ht="18" customHeight="1">
      <c r="A56" s="476" t="str">
        <f>J2</f>
        <v>〔種 目　： トリムフリー 〕</v>
      </c>
      <c r="B56" s="479" t="str">
        <f>C5</f>
        <v>MikaN A</v>
      </c>
      <c r="C56" s="480"/>
      <c r="D56" s="481"/>
      <c r="E56" s="482">
        <f>IF($CA$118="A",CC120,IF($CA$118="B",CF120,CI120))</f>
      </c>
      <c r="F56" s="484"/>
      <c r="G56" s="485"/>
      <c r="H56" s="485"/>
      <c r="I56" s="485"/>
      <c r="J56" s="486"/>
      <c r="K56" s="326">
        <f>COUNTIF(L59:L61,"○")</f>
        <v>2</v>
      </c>
      <c r="L56" s="326"/>
      <c r="M56" s="89" t="s">
        <v>153</v>
      </c>
      <c r="N56" s="326"/>
      <c r="O56" s="328">
        <f>COUNTIF(N59:N61,"○")</f>
        <v>0</v>
      </c>
      <c r="P56" s="326">
        <f>COUNTIF(Q59:Q61,"○")</f>
        <v>1</v>
      </c>
      <c r="Q56" s="326"/>
      <c r="R56" s="89" t="s">
        <v>37</v>
      </c>
      <c r="S56" s="326"/>
      <c r="T56" s="328">
        <f>COUNTIF(S59:S61,"○")</f>
        <v>2</v>
      </c>
      <c r="U56" s="326">
        <f>COUNTIF(V59:V61,"○")</f>
        <v>0</v>
      </c>
      <c r="V56" s="326"/>
      <c r="W56" s="89" t="s">
        <v>44</v>
      </c>
      <c r="X56" s="326"/>
      <c r="Y56" s="328">
        <f>COUNTIF(X59:X61,"○")</f>
        <v>2</v>
      </c>
      <c r="Z56" s="326">
        <f>COUNTIF(AA59:AA61,"○")</f>
        <v>0</v>
      </c>
      <c r="AA56" s="326"/>
      <c r="AB56" s="89" t="s">
        <v>46</v>
      </c>
      <c r="AC56" s="326"/>
      <c r="AD56" s="328">
        <f>COUNTIF(AC59:AC61,"○")</f>
        <v>2</v>
      </c>
      <c r="AE56" s="90"/>
      <c r="AF56" s="90"/>
      <c r="AG56" s="90"/>
      <c r="AH56" s="90"/>
      <c r="AI56" s="91"/>
      <c r="AJ56" s="490">
        <f>COUNTIF(F57:AE57,"○")</f>
        <v>1</v>
      </c>
      <c r="AK56" s="492" t="s">
        <v>41</v>
      </c>
      <c r="AL56" s="494">
        <f>COUNTIF(J58:AI58,"○")</f>
        <v>3</v>
      </c>
      <c r="AM56" s="496">
        <f>IF(AO60=0,10,AM60/AO60)</f>
        <v>0.5</v>
      </c>
      <c r="AN56" s="497"/>
      <c r="AO56" s="498"/>
      <c r="AP56" s="499">
        <f>SUM(F59:F61,K59:K61,P59:P61,U59:U61,Z59:Z61,AE59:AE61)/SUM(J59:J61,O59:O61,T59:T61,Y59:Y61,AD59:AD61,AI59:AI61)</f>
        <v>0.890625</v>
      </c>
      <c r="AQ56" s="501">
        <f>IF(AS$94=AS$93,RANK(BC56,BC$56:BC$89,0),"")</f>
        <v>5</v>
      </c>
      <c r="AS56" s="65">
        <f>SUM(AJ56:AL61)</f>
        <v>4</v>
      </c>
      <c r="AT56" s="65">
        <f>AU56-AV56</f>
        <v>0</v>
      </c>
      <c r="AU56" s="65">
        <f>SUM(F56:AI56)</f>
        <v>9</v>
      </c>
      <c r="AV56" s="65">
        <f>SUM(AM60:AO61)</f>
        <v>9</v>
      </c>
      <c r="AX56" s="456">
        <f>RANK(AJ56,AJ56:AJ91,1)</f>
        <v>1</v>
      </c>
      <c r="AY56" s="456">
        <f>RANK(BD56,BD56:BD91,1)</f>
        <v>2</v>
      </c>
      <c r="AZ56" s="456">
        <f>RANK(AP56,AP56:AP89,1)</f>
        <v>2</v>
      </c>
      <c r="BA56" s="456">
        <f>AX56*100</f>
        <v>100</v>
      </c>
      <c r="BB56" s="456">
        <f>AY56*10</f>
        <v>20</v>
      </c>
      <c r="BC56" s="456">
        <f>SUM(AZ56:BB61)</f>
        <v>122</v>
      </c>
      <c r="BD56" s="456">
        <f>AM56-AO56</f>
        <v>0.5</v>
      </c>
    </row>
    <row r="57" spans="1:56" ht="13.5" customHeight="1" hidden="1">
      <c r="A57" s="477"/>
      <c r="B57" s="479"/>
      <c r="C57" s="480"/>
      <c r="D57" s="481"/>
      <c r="E57" s="482"/>
      <c r="F57" s="484"/>
      <c r="G57" s="485"/>
      <c r="H57" s="485"/>
      <c r="I57" s="485"/>
      <c r="J57" s="486"/>
      <c r="K57" s="326" t="str">
        <f>IF(K56&gt;O56,"○","　")</f>
        <v>○</v>
      </c>
      <c r="L57" s="326"/>
      <c r="M57" s="326"/>
      <c r="N57" s="326"/>
      <c r="O57" s="328"/>
      <c r="P57" s="326" t="str">
        <f>IF(P56&gt;T56,"○","　")</f>
        <v>　</v>
      </c>
      <c r="Q57" s="326"/>
      <c r="R57" s="326"/>
      <c r="S57" s="326"/>
      <c r="T57" s="328"/>
      <c r="U57" s="326" t="str">
        <f>IF(U56&gt;Y56,"○","　")</f>
        <v>　</v>
      </c>
      <c r="V57" s="326"/>
      <c r="W57" s="326"/>
      <c r="X57" s="326"/>
      <c r="Y57" s="328"/>
      <c r="Z57" s="326" t="str">
        <f>IF(Z56&gt;AD56,"○","　")</f>
        <v>　</v>
      </c>
      <c r="AA57" s="326"/>
      <c r="AB57" s="326"/>
      <c r="AC57" s="326"/>
      <c r="AD57" s="328"/>
      <c r="AE57" s="90"/>
      <c r="AF57" s="90"/>
      <c r="AG57" s="90"/>
      <c r="AH57" s="90"/>
      <c r="AI57" s="91"/>
      <c r="AJ57" s="490"/>
      <c r="AK57" s="492"/>
      <c r="AL57" s="494"/>
      <c r="AM57" s="496"/>
      <c r="AN57" s="497"/>
      <c r="AO57" s="498"/>
      <c r="AP57" s="499"/>
      <c r="AQ57" s="502"/>
      <c r="AX57" s="456"/>
      <c r="AY57" s="456"/>
      <c r="AZ57" s="456"/>
      <c r="BA57" s="456"/>
      <c r="BB57" s="456"/>
      <c r="BC57" s="456"/>
      <c r="BD57" s="456"/>
    </row>
    <row r="58" spans="1:56" ht="13.5" customHeight="1" hidden="1">
      <c r="A58" s="477"/>
      <c r="B58" s="479"/>
      <c r="C58" s="480"/>
      <c r="D58" s="481"/>
      <c r="E58" s="482"/>
      <c r="F58" s="484"/>
      <c r="G58" s="485"/>
      <c r="H58" s="485"/>
      <c r="I58" s="485"/>
      <c r="J58" s="486"/>
      <c r="K58" s="326"/>
      <c r="L58" s="326"/>
      <c r="M58" s="326"/>
      <c r="N58" s="326"/>
      <c r="O58" s="328" t="str">
        <f>IF(O56&gt;K56,"○","　")</f>
        <v>　</v>
      </c>
      <c r="P58" s="326"/>
      <c r="Q58" s="326"/>
      <c r="R58" s="326"/>
      <c r="S58" s="326"/>
      <c r="T58" s="328" t="str">
        <f>IF(T56&gt;P56,"○","　")</f>
        <v>○</v>
      </c>
      <c r="U58" s="326"/>
      <c r="V58" s="326"/>
      <c r="W58" s="326"/>
      <c r="X58" s="326"/>
      <c r="Y58" s="328" t="str">
        <f>IF(Y56&gt;U56,"○","　")</f>
        <v>○</v>
      </c>
      <c r="Z58" s="326"/>
      <c r="AA58" s="326"/>
      <c r="AB58" s="326"/>
      <c r="AC58" s="326"/>
      <c r="AD58" s="328" t="str">
        <f>IF(AD56&gt;Z56,"○","　")</f>
        <v>○</v>
      </c>
      <c r="AE58" s="90"/>
      <c r="AF58" s="90"/>
      <c r="AG58" s="90"/>
      <c r="AH58" s="90"/>
      <c r="AI58" s="91"/>
      <c r="AJ58" s="490"/>
      <c r="AK58" s="492"/>
      <c r="AL58" s="494"/>
      <c r="AM58" s="496"/>
      <c r="AN58" s="497"/>
      <c r="AO58" s="498"/>
      <c r="AP58" s="499"/>
      <c r="AQ58" s="502"/>
      <c r="AX58" s="456"/>
      <c r="AY58" s="456"/>
      <c r="AZ58" s="456"/>
      <c r="BA58" s="456"/>
      <c r="BB58" s="456"/>
      <c r="BC58" s="456"/>
      <c r="BD58" s="456"/>
    </row>
    <row r="59" spans="1:56" ht="18" customHeight="1">
      <c r="A59" s="477"/>
      <c r="B59" s="479"/>
      <c r="C59" s="480"/>
      <c r="D59" s="481"/>
      <c r="E59" s="482"/>
      <c r="F59" s="484"/>
      <c r="G59" s="485"/>
      <c r="H59" s="485"/>
      <c r="I59" s="485"/>
      <c r="J59" s="486"/>
      <c r="K59" s="326">
        <f>O43</f>
        <v>15</v>
      </c>
      <c r="L59" s="326" t="str">
        <f>IF(K59&gt;O59,"○","　")</f>
        <v>○</v>
      </c>
      <c r="M59" s="326" t="s">
        <v>41</v>
      </c>
      <c r="N59" s="326" t="str">
        <f>IF(O59&gt;K59,"○","　")</f>
        <v>　</v>
      </c>
      <c r="O59" s="359">
        <f>T43</f>
        <v>10</v>
      </c>
      <c r="P59" s="326">
        <f>O12</f>
        <v>15</v>
      </c>
      <c r="Q59" s="326" t="str">
        <f>IF(P59&gt;T59,"○","　")</f>
        <v>○</v>
      </c>
      <c r="R59" s="326" t="s">
        <v>41</v>
      </c>
      <c r="S59" s="326" t="str">
        <f>IF(T59&gt;P59,"○","　")</f>
        <v>　</v>
      </c>
      <c r="T59" s="328">
        <f>T12</f>
        <v>13</v>
      </c>
      <c r="U59" s="326">
        <f>O31</f>
        <v>9</v>
      </c>
      <c r="V59" s="326" t="str">
        <f>IF(U59&gt;Y59,"○","　")</f>
        <v>　</v>
      </c>
      <c r="W59" s="326" t="s">
        <v>41</v>
      </c>
      <c r="X59" s="326" t="str">
        <f>IF(Y59&gt;U59,"○","　")</f>
        <v>○</v>
      </c>
      <c r="Y59" s="328">
        <f>T31</f>
        <v>15</v>
      </c>
      <c r="Z59" s="326">
        <f>O24</f>
        <v>13</v>
      </c>
      <c r="AA59" s="326" t="str">
        <f>IF(Z59&gt;AD59,"○","　")</f>
        <v>　</v>
      </c>
      <c r="AB59" s="326" t="s">
        <v>41</v>
      </c>
      <c r="AC59" s="326" t="str">
        <f>IF(AD59&gt;Z59,"○","　")</f>
        <v>○</v>
      </c>
      <c r="AD59" s="328">
        <f>T24</f>
        <v>15</v>
      </c>
      <c r="AE59" s="90"/>
      <c r="AF59" s="90"/>
      <c r="AG59" s="90"/>
      <c r="AH59" s="90"/>
      <c r="AI59" s="91"/>
      <c r="AJ59" s="490"/>
      <c r="AK59" s="492"/>
      <c r="AL59" s="494"/>
      <c r="AM59" s="496"/>
      <c r="AN59" s="497"/>
      <c r="AO59" s="498"/>
      <c r="AP59" s="499"/>
      <c r="AQ59" s="502"/>
      <c r="AX59" s="456"/>
      <c r="AY59" s="456"/>
      <c r="AZ59" s="456"/>
      <c r="BA59" s="456"/>
      <c r="BB59" s="456"/>
      <c r="BC59" s="456"/>
      <c r="BD59" s="456"/>
    </row>
    <row r="60" spans="1:56" ht="18" customHeight="1">
      <c r="A60" s="477"/>
      <c r="B60" s="479"/>
      <c r="C60" s="480"/>
      <c r="D60" s="481"/>
      <c r="E60" s="482"/>
      <c r="F60" s="484"/>
      <c r="G60" s="485"/>
      <c r="H60" s="485"/>
      <c r="I60" s="485"/>
      <c r="J60" s="486"/>
      <c r="K60" s="326">
        <f>O44</f>
        <v>15</v>
      </c>
      <c r="L60" s="326" t="str">
        <f>IF(K60&gt;O60,"○","　")</f>
        <v>○</v>
      </c>
      <c r="M60" s="326" t="s">
        <v>42</v>
      </c>
      <c r="N60" s="326" t="str">
        <f>IF(O60&gt;K60,"○","　")</f>
        <v>　</v>
      </c>
      <c r="O60" s="328">
        <f>T44</f>
        <v>13</v>
      </c>
      <c r="P60" s="326">
        <f>O13</f>
        <v>12</v>
      </c>
      <c r="Q60" s="326" t="str">
        <f>IF(P60&gt;T60,"○","　")</f>
        <v>　</v>
      </c>
      <c r="R60" s="326" t="s">
        <v>42</v>
      </c>
      <c r="S60" s="326" t="str">
        <f>IF(T60&gt;P60,"○","　")</f>
        <v>○</v>
      </c>
      <c r="T60" s="328">
        <f>T13</f>
        <v>15</v>
      </c>
      <c r="U60" s="326">
        <f>O32</f>
        <v>15</v>
      </c>
      <c r="V60" s="326" t="str">
        <f>IF(U60&gt;Y60,"○","　")</f>
        <v>　</v>
      </c>
      <c r="W60" s="326" t="s">
        <v>42</v>
      </c>
      <c r="X60" s="326" t="str">
        <f>IF(Y60&gt;U60,"○","　")</f>
        <v>○</v>
      </c>
      <c r="Y60" s="328">
        <f>T32</f>
        <v>17</v>
      </c>
      <c r="Z60" s="326">
        <f>O25</f>
        <v>9</v>
      </c>
      <c r="AA60" s="326" t="str">
        <f>IF(Z60&gt;AD60,"○","　")</f>
        <v>　</v>
      </c>
      <c r="AB60" s="326" t="s">
        <v>42</v>
      </c>
      <c r="AC60" s="326" t="str">
        <f>IF(AD60&gt;Z60,"○","　")</f>
        <v>○</v>
      </c>
      <c r="AD60" s="328">
        <f>T25</f>
        <v>15</v>
      </c>
      <c r="AE60" s="90"/>
      <c r="AF60" s="90"/>
      <c r="AG60" s="90"/>
      <c r="AH60" s="90"/>
      <c r="AI60" s="91"/>
      <c r="AJ60" s="490"/>
      <c r="AK60" s="492"/>
      <c r="AL60" s="494"/>
      <c r="AM60" s="503">
        <f>SUM(F56,K56,P56,U56,Z56,AE56)</f>
        <v>3</v>
      </c>
      <c r="AN60" s="492" t="s">
        <v>42</v>
      </c>
      <c r="AO60" s="494">
        <f>SUM(J56,O56,T56,Y56,AD56,AI56)</f>
        <v>6</v>
      </c>
      <c r="AP60" s="499"/>
      <c r="AQ60" s="502"/>
      <c r="AX60" s="456"/>
      <c r="AY60" s="456"/>
      <c r="AZ60" s="456"/>
      <c r="BA60" s="456"/>
      <c r="BB60" s="456"/>
      <c r="BC60" s="456"/>
      <c r="BD60" s="456"/>
    </row>
    <row r="61" spans="1:56" ht="18" customHeight="1">
      <c r="A61" s="477"/>
      <c r="B61" s="479"/>
      <c r="C61" s="480"/>
      <c r="D61" s="481"/>
      <c r="E61" s="483"/>
      <c r="F61" s="487"/>
      <c r="G61" s="488"/>
      <c r="H61" s="488"/>
      <c r="I61" s="488"/>
      <c r="J61" s="489"/>
      <c r="K61" s="326">
        <f>O45</f>
        <v>0</v>
      </c>
      <c r="L61" s="326" t="str">
        <f>IF(K61&gt;O61,"○","　")</f>
        <v>　</v>
      </c>
      <c r="M61" s="326" t="s">
        <v>42</v>
      </c>
      <c r="N61" s="326" t="str">
        <f>IF(O61&gt;K61,"○","　")</f>
        <v>　</v>
      </c>
      <c r="O61" s="328">
        <f>T45</f>
        <v>0</v>
      </c>
      <c r="P61" s="326">
        <f>O14</f>
        <v>11</v>
      </c>
      <c r="Q61" s="326" t="str">
        <f>IF(P61&gt;T61,"○","　")</f>
        <v>　</v>
      </c>
      <c r="R61" s="326" t="s">
        <v>42</v>
      </c>
      <c r="S61" s="326" t="str">
        <f>IF(T61&gt;P61,"○","　")</f>
        <v>○</v>
      </c>
      <c r="T61" s="328">
        <f>T14</f>
        <v>15</v>
      </c>
      <c r="U61" s="326">
        <f>O33</f>
        <v>0</v>
      </c>
      <c r="V61" s="326" t="str">
        <f>IF(U61&gt;Y61,"○","　")</f>
        <v>　</v>
      </c>
      <c r="W61" s="326" t="s">
        <v>42</v>
      </c>
      <c r="X61" s="326" t="str">
        <f>IF(Y61&gt;U61,"○","　")</f>
        <v>　</v>
      </c>
      <c r="Y61" s="328">
        <f>T33</f>
        <v>0</v>
      </c>
      <c r="Z61" s="326">
        <f>O26</f>
        <v>0</v>
      </c>
      <c r="AA61" s="326" t="str">
        <f>IF(Z61&gt;AD61,"○","　")</f>
        <v>　</v>
      </c>
      <c r="AB61" s="332" t="s">
        <v>42</v>
      </c>
      <c r="AC61" s="326" t="str">
        <f>IF(AD61&gt;Z61,"○","　")</f>
        <v>　</v>
      </c>
      <c r="AD61" s="328">
        <f>T26</f>
        <v>0</v>
      </c>
      <c r="AE61" s="92"/>
      <c r="AF61" s="92"/>
      <c r="AG61" s="92"/>
      <c r="AH61" s="92"/>
      <c r="AI61" s="93"/>
      <c r="AJ61" s="491"/>
      <c r="AK61" s="493"/>
      <c r="AL61" s="495"/>
      <c r="AM61" s="504"/>
      <c r="AN61" s="493"/>
      <c r="AO61" s="495"/>
      <c r="AP61" s="500"/>
      <c r="AQ61" s="502"/>
      <c r="AX61" s="456"/>
      <c r="AY61" s="456"/>
      <c r="AZ61" s="456"/>
      <c r="BA61" s="456"/>
      <c r="BB61" s="456"/>
      <c r="BC61" s="456"/>
      <c r="BD61" s="456"/>
    </row>
    <row r="62" spans="1:56" ht="18" customHeight="1">
      <c r="A62" s="477"/>
      <c r="B62" s="479" t="str">
        <f>C6</f>
        <v>Lega（レーガ）</v>
      </c>
      <c r="C62" s="480"/>
      <c r="D62" s="481"/>
      <c r="E62" s="505">
        <f>IF($CA$118="A",CC121,IF($CA$118="B",CF121,CI121))</f>
      </c>
      <c r="F62" s="330">
        <f>COUNTIF(G65:G67,"○")</f>
        <v>0</v>
      </c>
      <c r="G62" s="330"/>
      <c r="H62" s="330" t="str">
        <f>M56</f>
        <v>⑪</v>
      </c>
      <c r="I62" s="330"/>
      <c r="J62" s="330">
        <f>COUNTIF(I65:I67,"○")</f>
        <v>2</v>
      </c>
      <c r="K62" s="506"/>
      <c r="L62" s="507"/>
      <c r="M62" s="507"/>
      <c r="N62" s="507"/>
      <c r="O62" s="508"/>
      <c r="P62" s="95"/>
      <c r="Q62" s="95"/>
      <c r="R62" s="95"/>
      <c r="S62" s="95"/>
      <c r="T62" s="96"/>
      <c r="U62" s="330">
        <f>COUNTIF(V65:V67,"○")</f>
        <v>2</v>
      </c>
      <c r="V62" s="330"/>
      <c r="W62" s="97" t="s">
        <v>131</v>
      </c>
      <c r="X62" s="330"/>
      <c r="Y62" s="331">
        <f>COUNTIF(X65:X67,"○")</f>
        <v>1</v>
      </c>
      <c r="Z62" s="330">
        <f>COUNTIF(AA65:AA67,"○")</f>
        <v>0</v>
      </c>
      <c r="AA62" s="330"/>
      <c r="AB62" s="97" t="s">
        <v>39</v>
      </c>
      <c r="AC62" s="330"/>
      <c r="AD62" s="331">
        <f>COUNTIF(AC65:AC67,"○")</f>
        <v>2</v>
      </c>
      <c r="AE62" s="330">
        <f>COUNTIF(AF65:AF67,"○")</f>
        <v>0</v>
      </c>
      <c r="AF62" s="330"/>
      <c r="AG62" s="89" t="s">
        <v>38</v>
      </c>
      <c r="AH62" s="330"/>
      <c r="AI62" s="331">
        <f>COUNTIF(AH65:AH67,"○")</f>
        <v>2</v>
      </c>
      <c r="AJ62" s="511">
        <f>COUNTIF(F63:AE63,"○")</f>
        <v>1</v>
      </c>
      <c r="AK62" s="512" t="s">
        <v>42</v>
      </c>
      <c r="AL62" s="513">
        <f>COUNTIF(J64:AI64,"○")</f>
        <v>3</v>
      </c>
      <c r="AM62" s="514">
        <f>IF(AO66=0,10,AM66/AO66)</f>
        <v>0.2857142857142857</v>
      </c>
      <c r="AN62" s="515"/>
      <c r="AO62" s="516"/>
      <c r="AP62" s="517">
        <f>SUM(F65:F67,K65:K67,P65:P67,U65:U67,Z65:Z67,AE65:AE67)/SUM(J65:J67,O65:O67,T65:T67,Y65:Y67,AD65:AD67,AI65:AI67)</f>
        <v>0.8461538461538461</v>
      </c>
      <c r="AQ62" s="518">
        <f>IF(AS$94=AS$93,RANK(BC62,BC$56:BC$89,0),"")</f>
        <v>6</v>
      </c>
      <c r="AS62" s="65">
        <f>SUM(AJ62:AL67)</f>
        <v>4</v>
      </c>
      <c r="AT62" s="65">
        <f>AU62-AV62</f>
        <v>0</v>
      </c>
      <c r="AU62" s="65">
        <f>SUM(F62:AI62)</f>
        <v>9</v>
      </c>
      <c r="AV62" s="65">
        <f>SUM(AM66:AO67)</f>
        <v>9</v>
      </c>
      <c r="AX62" s="456">
        <f>RANK(AJ62,AJ56:AJ91,1)</f>
        <v>1</v>
      </c>
      <c r="AY62" s="456">
        <f>RANK(BD62,BD56:BD91,1)</f>
        <v>1</v>
      </c>
      <c r="AZ62" s="456">
        <f>RANK(AP62,AP56:AP89,1)</f>
        <v>1</v>
      </c>
      <c r="BA62" s="456">
        <f>AX62*100</f>
        <v>100</v>
      </c>
      <c r="BB62" s="456">
        <f>AY62*10</f>
        <v>10</v>
      </c>
      <c r="BC62" s="456">
        <f>SUM(AZ62:BB67)</f>
        <v>111</v>
      </c>
      <c r="BD62" s="456">
        <f>AM62-AO62</f>
        <v>0.2857142857142857</v>
      </c>
    </row>
    <row r="63" spans="1:56" ht="13.5" customHeight="1" hidden="1">
      <c r="A63" s="477"/>
      <c r="B63" s="479"/>
      <c r="C63" s="480"/>
      <c r="D63" s="481"/>
      <c r="E63" s="482"/>
      <c r="F63" s="326" t="str">
        <f>IF(F62&gt;J62,"○","　")</f>
        <v>　</v>
      </c>
      <c r="G63" s="326"/>
      <c r="H63" s="326"/>
      <c r="I63" s="326"/>
      <c r="J63" s="326"/>
      <c r="K63" s="509"/>
      <c r="L63" s="485"/>
      <c r="M63" s="485"/>
      <c r="N63" s="485"/>
      <c r="O63" s="486"/>
      <c r="P63" s="90"/>
      <c r="Q63" s="90"/>
      <c r="R63" s="90"/>
      <c r="S63" s="90"/>
      <c r="T63" s="91"/>
      <c r="U63" s="326" t="str">
        <f>IF(U62&gt;Y62,"○","　")</f>
        <v>○</v>
      </c>
      <c r="V63" s="326"/>
      <c r="W63" s="326"/>
      <c r="X63" s="326"/>
      <c r="Y63" s="328"/>
      <c r="Z63" s="326" t="str">
        <f>IF(Z62&gt;AD62,"○","　")</f>
        <v>　</v>
      </c>
      <c r="AA63" s="326"/>
      <c r="AB63" s="326"/>
      <c r="AC63" s="326"/>
      <c r="AD63" s="328"/>
      <c r="AE63" s="326" t="str">
        <f>IF(AE62&gt;AI62,"○","　")</f>
        <v>　</v>
      </c>
      <c r="AF63" s="326"/>
      <c r="AG63" s="326"/>
      <c r="AH63" s="326"/>
      <c r="AI63" s="328"/>
      <c r="AJ63" s="490"/>
      <c r="AK63" s="492"/>
      <c r="AL63" s="494"/>
      <c r="AM63" s="496"/>
      <c r="AN63" s="497"/>
      <c r="AO63" s="498"/>
      <c r="AP63" s="499"/>
      <c r="AQ63" s="518"/>
      <c r="AX63" s="456"/>
      <c r="AY63" s="456"/>
      <c r="AZ63" s="456"/>
      <c r="BA63" s="456"/>
      <c r="BB63" s="456"/>
      <c r="BC63" s="456"/>
      <c r="BD63" s="456"/>
    </row>
    <row r="64" spans="1:56" ht="13.5" customHeight="1" hidden="1">
      <c r="A64" s="477"/>
      <c r="B64" s="479"/>
      <c r="C64" s="480"/>
      <c r="D64" s="481"/>
      <c r="E64" s="482"/>
      <c r="F64" s="326"/>
      <c r="G64" s="326"/>
      <c r="H64" s="326"/>
      <c r="I64" s="326"/>
      <c r="J64" s="326" t="str">
        <f>IF(J62&gt;F62,"○","　")</f>
        <v>○</v>
      </c>
      <c r="K64" s="509"/>
      <c r="L64" s="485"/>
      <c r="M64" s="485"/>
      <c r="N64" s="485"/>
      <c r="O64" s="486"/>
      <c r="P64" s="90"/>
      <c r="Q64" s="90"/>
      <c r="R64" s="90"/>
      <c r="S64" s="90"/>
      <c r="T64" s="91"/>
      <c r="U64" s="326"/>
      <c r="V64" s="326"/>
      <c r="W64" s="326"/>
      <c r="X64" s="326"/>
      <c r="Y64" s="328" t="str">
        <f>IF(Y62&gt;U62,"○","　")</f>
        <v>　</v>
      </c>
      <c r="Z64" s="326"/>
      <c r="AA64" s="326"/>
      <c r="AB64" s="326"/>
      <c r="AC64" s="326"/>
      <c r="AD64" s="328" t="str">
        <f>IF(AD62&gt;Z62,"○","　")</f>
        <v>○</v>
      </c>
      <c r="AE64" s="326"/>
      <c r="AF64" s="326"/>
      <c r="AG64" s="326"/>
      <c r="AH64" s="326"/>
      <c r="AI64" s="328" t="str">
        <f>IF(AI62&gt;AE62,"○","　")</f>
        <v>○</v>
      </c>
      <c r="AJ64" s="490"/>
      <c r="AK64" s="492"/>
      <c r="AL64" s="494"/>
      <c r="AM64" s="496"/>
      <c r="AN64" s="497"/>
      <c r="AO64" s="498"/>
      <c r="AP64" s="499"/>
      <c r="AQ64" s="518"/>
      <c r="AX64" s="456"/>
      <c r="AY64" s="456"/>
      <c r="AZ64" s="456"/>
      <c r="BA64" s="456"/>
      <c r="BB64" s="456"/>
      <c r="BC64" s="456"/>
      <c r="BD64" s="456"/>
    </row>
    <row r="65" spans="1:56" ht="18" customHeight="1">
      <c r="A65" s="477"/>
      <c r="B65" s="479"/>
      <c r="C65" s="480"/>
      <c r="D65" s="481"/>
      <c r="E65" s="482"/>
      <c r="F65" s="326">
        <f>O59</f>
        <v>10</v>
      </c>
      <c r="G65" s="326" t="str">
        <f>IF(F65&gt;J65,"○","　")</f>
        <v>　</v>
      </c>
      <c r="H65" s="326" t="s">
        <v>41</v>
      </c>
      <c r="I65" s="326" t="str">
        <f>IF(J65&gt;F65,"○","　")</f>
        <v>○</v>
      </c>
      <c r="J65" s="326">
        <f>K59</f>
        <v>15</v>
      </c>
      <c r="K65" s="509"/>
      <c r="L65" s="485"/>
      <c r="M65" s="485"/>
      <c r="N65" s="485"/>
      <c r="O65" s="486"/>
      <c r="P65" s="90"/>
      <c r="Q65" s="90"/>
      <c r="R65" s="90"/>
      <c r="S65" s="90"/>
      <c r="T65" s="91"/>
      <c r="U65" s="326">
        <f>O15</f>
        <v>15</v>
      </c>
      <c r="V65" s="326" t="str">
        <f>IF(U65&gt;Y65,"○","　")</f>
        <v>○</v>
      </c>
      <c r="W65" s="326" t="s">
        <v>41</v>
      </c>
      <c r="X65" s="326" t="str">
        <f>IF(Y65&gt;U65,"○","　")</f>
        <v>　</v>
      </c>
      <c r="Y65" s="328">
        <f>T15</f>
        <v>9</v>
      </c>
      <c r="Z65" s="326">
        <f>O37</f>
        <v>15</v>
      </c>
      <c r="AA65" s="326" t="str">
        <f>IF(Z65&gt;AD65,"○","　")</f>
        <v>　</v>
      </c>
      <c r="AB65" s="326" t="s">
        <v>41</v>
      </c>
      <c r="AC65" s="326" t="str">
        <f>IF(AD65&gt;Z65,"○","　")</f>
        <v>○</v>
      </c>
      <c r="AD65" s="328">
        <f>T37</f>
        <v>17</v>
      </c>
      <c r="AE65" s="326">
        <f>O27</f>
        <v>9</v>
      </c>
      <c r="AF65" s="326" t="str">
        <f>IF(AE65&gt;AI65,"○","　")</f>
        <v>　</v>
      </c>
      <c r="AG65" s="326" t="s">
        <v>41</v>
      </c>
      <c r="AH65" s="326" t="str">
        <f>IF(AI65&gt;AE65,"○","　")</f>
        <v>○</v>
      </c>
      <c r="AI65" s="328">
        <f>T27</f>
        <v>15</v>
      </c>
      <c r="AJ65" s="490"/>
      <c r="AK65" s="492"/>
      <c r="AL65" s="494"/>
      <c r="AM65" s="496"/>
      <c r="AN65" s="497"/>
      <c r="AO65" s="498"/>
      <c r="AP65" s="499"/>
      <c r="AQ65" s="518"/>
      <c r="AX65" s="456"/>
      <c r="AY65" s="456"/>
      <c r="AZ65" s="456"/>
      <c r="BA65" s="456"/>
      <c r="BB65" s="456"/>
      <c r="BC65" s="456"/>
      <c r="BD65" s="456"/>
    </row>
    <row r="66" spans="1:56" ht="18" customHeight="1">
      <c r="A66" s="477"/>
      <c r="B66" s="479"/>
      <c r="C66" s="480"/>
      <c r="D66" s="481"/>
      <c r="E66" s="482"/>
      <c r="F66" s="326">
        <f>O60</f>
        <v>13</v>
      </c>
      <c r="G66" s="326" t="str">
        <f>IF(F66&gt;J66,"○","　")</f>
        <v>　</v>
      </c>
      <c r="H66" s="326" t="s">
        <v>42</v>
      </c>
      <c r="I66" s="326" t="str">
        <f>IF(J66&gt;F66,"○","　")</f>
        <v>○</v>
      </c>
      <c r="J66" s="326">
        <f>K60</f>
        <v>15</v>
      </c>
      <c r="K66" s="509"/>
      <c r="L66" s="485"/>
      <c r="M66" s="485"/>
      <c r="N66" s="485"/>
      <c r="O66" s="486"/>
      <c r="P66" s="90"/>
      <c r="Q66" s="90"/>
      <c r="R66" s="90"/>
      <c r="S66" s="90"/>
      <c r="T66" s="91"/>
      <c r="U66" s="326">
        <f>O16</f>
        <v>11</v>
      </c>
      <c r="V66" s="326" t="str">
        <f>IF(U66&gt;Y66,"○","　")</f>
        <v>　</v>
      </c>
      <c r="W66" s="326" t="s">
        <v>42</v>
      </c>
      <c r="X66" s="326" t="str">
        <f>IF(Y66&gt;U66,"○","　")</f>
        <v>○</v>
      </c>
      <c r="Y66" s="328">
        <f>T16</f>
        <v>15</v>
      </c>
      <c r="Z66" s="326">
        <f>O38</f>
        <v>8</v>
      </c>
      <c r="AA66" s="326" t="str">
        <f>IF(Z66&gt;AD66,"○","　")</f>
        <v>　</v>
      </c>
      <c r="AB66" s="326" t="s">
        <v>42</v>
      </c>
      <c r="AC66" s="326" t="str">
        <f>IF(AD66&gt;Z66,"○","　")</f>
        <v>○</v>
      </c>
      <c r="AD66" s="328">
        <f>T38</f>
        <v>15</v>
      </c>
      <c r="AE66" s="326">
        <f>O28</f>
        <v>14</v>
      </c>
      <c r="AF66" s="326" t="str">
        <f>IF(AE66&gt;AI66,"○","　")</f>
        <v>　</v>
      </c>
      <c r="AG66" s="326" t="s">
        <v>42</v>
      </c>
      <c r="AH66" s="326" t="str">
        <f>IF(AI66&gt;AE66,"○","　")</f>
        <v>○</v>
      </c>
      <c r="AI66" s="328">
        <f>T28</f>
        <v>16</v>
      </c>
      <c r="AJ66" s="490"/>
      <c r="AK66" s="492"/>
      <c r="AL66" s="494"/>
      <c r="AM66" s="503">
        <f>SUM(F62,K62,P62,U62,Z62,AE62,)</f>
        <v>2</v>
      </c>
      <c r="AN66" s="492" t="s">
        <v>42</v>
      </c>
      <c r="AO66" s="494">
        <f>SUM(J62,O62,T62,Y62,AD62,AI62)</f>
        <v>7</v>
      </c>
      <c r="AP66" s="499"/>
      <c r="AQ66" s="518"/>
      <c r="AX66" s="456"/>
      <c r="AY66" s="456"/>
      <c r="AZ66" s="456"/>
      <c r="BA66" s="456"/>
      <c r="BB66" s="456"/>
      <c r="BC66" s="456"/>
      <c r="BD66" s="456"/>
    </row>
    <row r="67" spans="1:56" ht="18" customHeight="1">
      <c r="A67" s="477"/>
      <c r="B67" s="479"/>
      <c r="C67" s="480"/>
      <c r="D67" s="481"/>
      <c r="E67" s="483"/>
      <c r="F67" s="332">
        <f>O61</f>
        <v>0</v>
      </c>
      <c r="G67" s="332" t="str">
        <f>IF(F67&gt;J67,"○","　")</f>
        <v>　</v>
      </c>
      <c r="H67" s="332" t="s">
        <v>42</v>
      </c>
      <c r="I67" s="332" t="str">
        <f>IF(J67&gt;F67,"○","　")</f>
        <v>　</v>
      </c>
      <c r="J67" s="332">
        <f>K61</f>
        <v>0</v>
      </c>
      <c r="K67" s="510"/>
      <c r="L67" s="488"/>
      <c r="M67" s="488"/>
      <c r="N67" s="488"/>
      <c r="O67" s="489"/>
      <c r="P67" s="92"/>
      <c r="Q67" s="92"/>
      <c r="R67" s="92"/>
      <c r="S67" s="92"/>
      <c r="T67" s="93"/>
      <c r="U67" s="326">
        <f>O17</f>
        <v>15</v>
      </c>
      <c r="V67" s="326" t="str">
        <f>IF(U67&gt;Y67,"○","　")</f>
        <v>○</v>
      </c>
      <c r="W67" s="326" t="s">
        <v>42</v>
      </c>
      <c r="X67" s="326" t="str">
        <f>IF(Y67&gt;U67,"○","　")</f>
        <v>　</v>
      </c>
      <c r="Y67" s="328">
        <f>T17</f>
        <v>13</v>
      </c>
      <c r="Z67" s="326">
        <f>O39</f>
        <v>0</v>
      </c>
      <c r="AA67" s="326" t="str">
        <f>IF(Z67&gt;AD67,"○","　")</f>
        <v>　</v>
      </c>
      <c r="AB67" s="326" t="s">
        <v>42</v>
      </c>
      <c r="AC67" s="326" t="str">
        <f>IF(AD67&gt;Z67,"○","　")</f>
        <v>　</v>
      </c>
      <c r="AD67" s="328">
        <f>T39</f>
        <v>0</v>
      </c>
      <c r="AE67" s="326">
        <f>O29</f>
        <v>0</v>
      </c>
      <c r="AF67" s="326" t="str">
        <f>IF(AE67&gt;AI67,"○","　")</f>
        <v>　</v>
      </c>
      <c r="AG67" s="332" t="s">
        <v>42</v>
      </c>
      <c r="AH67" s="326" t="str">
        <f>IF(AI67&gt;AE67,"○","　")</f>
        <v>　</v>
      </c>
      <c r="AI67" s="328">
        <f>T29</f>
        <v>0</v>
      </c>
      <c r="AJ67" s="491"/>
      <c r="AK67" s="493"/>
      <c r="AL67" s="495"/>
      <c r="AM67" s="504"/>
      <c r="AN67" s="493"/>
      <c r="AO67" s="495"/>
      <c r="AP67" s="500"/>
      <c r="AQ67" s="518"/>
      <c r="AX67" s="456"/>
      <c r="AY67" s="456"/>
      <c r="AZ67" s="456"/>
      <c r="BA67" s="456"/>
      <c r="BB67" s="456"/>
      <c r="BC67" s="456"/>
      <c r="BD67" s="456"/>
    </row>
    <row r="68" spans="1:56" ht="18" customHeight="1">
      <c r="A68" s="477"/>
      <c r="B68" s="479" t="str">
        <f>C7</f>
        <v>Wing</v>
      </c>
      <c r="C68" s="480"/>
      <c r="D68" s="481"/>
      <c r="E68" s="505">
        <f>IF($CA$118="A",CC122,IF($CA$118="B",CF122,CI122))</f>
      </c>
      <c r="F68" s="330">
        <f>COUNTIF(G71:G73,"○")</f>
        <v>2</v>
      </c>
      <c r="G68" s="330"/>
      <c r="H68" s="330" t="str">
        <f>R56</f>
        <v>①</v>
      </c>
      <c r="I68" s="330"/>
      <c r="J68" s="331">
        <f>COUNTIF(I71:I73,"○")</f>
        <v>1</v>
      </c>
      <c r="K68" s="95"/>
      <c r="L68" s="95"/>
      <c r="M68" s="95"/>
      <c r="N68" s="95"/>
      <c r="O68" s="96"/>
      <c r="P68" s="506"/>
      <c r="Q68" s="507"/>
      <c r="R68" s="507"/>
      <c r="S68" s="507"/>
      <c r="T68" s="508"/>
      <c r="U68" s="330">
        <f>COUNTIF(V71:V73,"○")</f>
        <v>0</v>
      </c>
      <c r="V68" s="330"/>
      <c r="W68" s="97" t="s">
        <v>45</v>
      </c>
      <c r="X68" s="330"/>
      <c r="Y68" s="331">
        <f>COUNTIF(X71:X73,"○")</f>
        <v>2</v>
      </c>
      <c r="Z68" s="330">
        <f>COUNTIF(AA71:AA73,"○")</f>
        <v>2</v>
      </c>
      <c r="AA68" s="330"/>
      <c r="AB68" s="97" t="s">
        <v>40</v>
      </c>
      <c r="AC68" s="330"/>
      <c r="AD68" s="331">
        <f>COUNTIF(AC71:AC73,"○")</f>
        <v>1</v>
      </c>
      <c r="AE68" s="330">
        <f>COUNTIF(AF71:AF73,"○")</f>
        <v>1</v>
      </c>
      <c r="AF68" s="330"/>
      <c r="AG68" s="89" t="s">
        <v>132</v>
      </c>
      <c r="AH68" s="330"/>
      <c r="AI68" s="331">
        <f>COUNTIF(AH71:AH73,"○")</f>
        <v>2</v>
      </c>
      <c r="AJ68" s="511">
        <f>COUNTIF(F69:AE69,"○")</f>
        <v>2</v>
      </c>
      <c r="AK68" s="512" t="s">
        <v>42</v>
      </c>
      <c r="AL68" s="513">
        <f>COUNTIF(J70:AI70,"○")</f>
        <v>2</v>
      </c>
      <c r="AM68" s="514">
        <f>IF(AO72=0,10,AM72/AO72)</f>
        <v>0.8333333333333334</v>
      </c>
      <c r="AN68" s="515"/>
      <c r="AO68" s="516"/>
      <c r="AP68" s="517">
        <f>SUM(F71:F73,K71:K73,P71:P73,U71:U73,Z71:Z73,AE71:AE73)/SUM(J71:J73,O71:O73,T71:T73,Y71:Y73,AD71:AD73,AI71:AI73)</f>
        <v>0.9735099337748344</v>
      </c>
      <c r="AQ68" s="518">
        <f>IF(AS$94=AS$93,RANK(BC68,BC$56:BC$89,0),"")</f>
        <v>4</v>
      </c>
      <c r="AS68" s="65">
        <f>SUM(AJ68:AL73)</f>
        <v>4</v>
      </c>
      <c r="AT68" s="65">
        <f>AU68-AV68</f>
        <v>0</v>
      </c>
      <c r="AU68" s="65">
        <f>SUM(F68:AI68)</f>
        <v>11</v>
      </c>
      <c r="AV68" s="65">
        <f>SUM(AM72:AO73)</f>
        <v>11</v>
      </c>
      <c r="AX68" s="456">
        <f>RANK(AJ68,AJ56:AJ91,1)</f>
        <v>3</v>
      </c>
      <c r="AY68" s="456">
        <f>RANK(BD68,BD56:BD91,1)</f>
        <v>3</v>
      </c>
      <c r="AZ68" s="456">
        <f>RANK(AP68,AP56:AP89,1)</f>
        <v>3</v>
      </c>
      <c r="BA68" s="456">
        <f>AX68*100</f>
        <v>300</v>
      </c>
      <c r="BB68" s="456">
        <f>AY68*10</f>
        <v>30</v>
      </c>
      <c r="BC68" s="456">
        <f>SUM(AZ68:BB73)</f>
        <v>333</v>
      </c>
      <c r="BD68" s="456">
        <f>AM68-AO68</f>
        <v>0.8333333333333334</v>
      </c>
    </row>
    <row r="69" spans="1:56" ht="13.5" customHeight="1" hidden="1">
      <c r="A69" s="477"/>
      <c r="B69" s="479"/>
      <c r="C69" s="480"/>
      <c r="D69" s="481"/>
      <c r="E69" s="482"/>
      <c r="F69" s="326" t="str">
        <f>IF(F68&gt;J68,"○","　")</f>
        <v>○</v>
      </c>
      <c r="G69" s="326"/>
      <c r="H69" s="326"/>
      <c r="I69" s="326"/>
      <c r="J69" s="328"/>
      <c r="K69" s="90"/>
      <c r="L69" s="90"/>
      <c r="M69" s="90"/>
      <c r="N69" s="90"/>
      <c r="O69" s="91"/>
      <c r="P69" s="509"/>
      <c r="Q69" s="485"/>
      <c r="R69" s="485"/>
      <c r="S69" s="485"/>
      <c r="T69" s="486"/>
      <c r="U69" s="326" t="str">
        <f>IF(U68&gt;Y68,"○","　")</f>
        <v>　</v>
      </c>
      <c r="V69" s="326"/>
      <c r="W69" s="326"/>
      <c r="X69" s="326"/>
      <c r="Y69" s="328"/>
      <c r="Z69" s="326" t="str">
        <f>IF(Z68&gt;AD68,"○","　")</f>
        <v>○</v>
      </c>
      <c r="AA69" s="326"/>
      <c r="AB69" s="326"/>
      <c r="AC69" s="326"/>
      <c r="AD69" s="328"/>
      <c r="AE69" s="326" t="str">
        <f>IF(AE68&gt;AI68,"○","　")</f>
        <v>　</v>
      </c>
      <c r="AF69" s="326"/>
      <c r="AG69" s="326"/>
      <c r="AH69" s="326"/>
      <c r="AI69" s="328"/>
      <c r="AJ69" s="490"/>
      <c r="AK69" s="492"/>
      <c r="AL69" s="494"/>
      <c r="AM69" s="496"/>
      <c r="AN69" s="497"/>
      <c r="AO69" s="498"/>
      <c r="AP69" s="499"/>
      <c r="AQ69" s="518"/>
      <c r="AX69" s="456"/>
      <c r="AY69" s="456"/>
      <c r="AZ69" s="456"/>
      <c r="BA69" s="456"/>
      <c r="BB69" s="456"/>
      <c r="BC69" s="456"/>
      <c r="BD69" s="456"/>
    </row>
    <row r="70" spans="1:56" ht="13.5" customHeight="1" hidden="1">
      <c r="A70" s="477"/>
      <c r="B70" s="479"/>
      <c r="C70" s="480"/>
      <c r="D70" s="481"/>
      <c r="E70" s="482"/>
      <c r="F70" s="326"/>
      <c r="G70" s="326"/>
      <c r="H70" s="326"/>
      <c r="I70" s="326"/>
      <c r="J70" s="328" t="str">
        <f>IF(J68&gt;F68,"○","　")</f>
        <v>　</v>
      </c>
      <c r="K70" s="90"/>
      <c r="L70" s="90"/>
      <c r="M70" s="90"/>
      <c r="N70" s="90"/>
      <c r="O70" s="91"/>
      <c r="P70" s="509"/>
      <c r="Q70" s="485"/>
      <c r="R70" s="485"/>
      <c r="S70" s="485"/>
      <c r="T70" s="486"/>
      <c r="U70" s="326"/>
      <c r="V70" s="326"/>
      <c r="W70" s="326"/>
      <c r="X70" s="326"/>
      <c r="Y70" s="328" t="str">
        <f>IF(Y68&gt;U68,"○","　")</f>
        <v>○</v>
      </c>
      <c r="Z70" s="326"/>
      <c r="AA70" s="326"/>
      <c r="AB70" s="326"/>
      <c r="AC70" s="326"/>
      <c r="AD70" s="328" t="str">
        <f>IF(AD68&gt;Z68,"○","　")</f>
        <v>　</v>
      </c>
      <c r="AE70" s="326"/>
      <c r="AF70" s="326"/>
      <c r="AG70" s="326"/>
      <c r="AH70" s="326"/>
      <c r="AI70" s="328" t="str">
        <f>IF(AI68&gt;AE68,"○","　")</f>
        <v>○</v>
      </c>
      <c r="AJ70" s="490"/>
      <c r="AK70" s="492"/>
      <c r="AL70" s="494"/>
      <c r="AM70" s="496"/>
      <c r="AN70" s="497"/>
      <c r="AO70" s="498"/>
      <c r="AP70" s="499"/>
      <c r="AQ70" s="518"/>
      <c r="AX70" s="456"/>
      <c r="AY70" s="456"/>
      <c r="AZ70" s="456"/>
      <c r="BA70" s="456"/>
      <c r="BB70" s="456"/>
      <c r="BC70" s="456"/>
      <c r="BD70" s="456"/>
    </row>
    <row r="71" spans="1:56" ht="18" customHeight="1">
      <c r="A71" s="477"/>
      <c r="B71" s="479"/>
      <c r="C71" s="480"/>
      <c r="D71" s="481"/>
      <c r="E71" s="482"/>
      <c r="F71" s="326">
        <f>T59</f>
        <v>13</v>
      </c>
      <c r="G71" s="326" t="str">
        <f>IF(F71&gt;J71,"○","　")</f>
        <v>　</v>
      </c>
      <c r="H71" s="326" t="s">
        <v>41</v>
      </c>
      <c r="I71" s="326" t="str">
        <f>IF(J71&gt;F71,"○","　")</f>
        <v>○</v>
      </c>
      <c r="J71" s="328">
        <f>P59</f>
        <v>15</v>
      </c>
      <c r="K71" s="90"/>
      <c r="L71" s="90"/>
      <c r="M71" s="90"/>
      <c r="N71" s="90"/>
      <c r="O71" s="91"/>
      <c r="P71" s="509"/>
      <c r="Q71" s="485"/>
      <c r="R71" s="485"/>
      <c r="S71" s="485"/>
      <c r="T71" s="486"/>
      <c r="U71" s="326">
        <f>O40</f>
        <v>14</v>
      </c>
      <c r="V71" s="326" t="str">
        <f>IF(U71&gt;Y71,"○","　")</f>
        <v>　</v>
      </c>
      <c r="W71" s="326" t="s">
        <v>41</v>
      </c>
      <c r="X71" s="326" t="str">
        <f>IF(Y71&gt;U71,"○","　")</f>
        <v>○</v>
      </c>
      <c r="Y71" s="328">
        <f>T40</f>
        <v>16</v>
      </c>
      <c r="Z71" s="326">
        <f>O18</f>
        <v>11</v>
      </c>
      <c r="AA71" s="326" t="str">
        <f>IF(Z71&gt;AD71,"○","　")</f>
        <v>　</v>
      </c>
      <c r="AB71" s="326" t="s">
        <v>41</v>
      </c>
      <c r="AC71" s="326" t="str">
        <f>IF(AD71&gt;Z71,"○","　")</f>
        <v>○</v>
      </c>
      <c r="AD71" s="328">
        <f>T18</f>
        <v>15</v>
      </c>
      <c r="AE71" s="326">
        <f>O34</f>
        <v>15</v>
      </c>
      <c r="AF71" s="326" t="str">
        <f>IF(AE71&gt;AI71,"○","　")</f>
        <v>○</v>
      </c>
      <c r="AG71" s="326" t="s">
        <v>41</v>
      </c>
      <c r="AH71" s="326" t="str">
        <f>IF(AI71&gt;AE71,"○","　")</f>
        <v>　</v>
      </c>
      <c r="AI71" s="328">
        <f>T34</f>
        <v>13</v>
      </c>
      <c r="AJ71" s="490"/>
      <c r="AK71" s="492"/>
      <c r="AL71" s="494"/>
      <c r="AM71" s="496"/>
      <c r="AN71" s="497"/>
      <c r="AO71" s="498"/>
      <c r="AP71" s="499"/>
      <c r="AQ71" s="518"/>
      <c r="AX71" s="456"/>
      <c r="AY71" s="456"/>
      <c r="AZ71" s="456"/>
      <c r="BA71" s="456"/>
      <c r="BB71" s="456"/>
      <c r="BC71" s="456"/>
      <c r="BD71" s="456"/>
    </row>
    <row r="72" spans="1:56" ht="18" customHeight="1">
      <c r="A72" s="477"/>
      <c r="B72" s="479"/>
      <c r="C72" s="480"/>
      <c r="D72" s="481"/>
      <c r="E72" s="482"/>
      <c r="F72" s="326">
        <f>T60</f>
        <v>15</v>
      </c>
      <c r="G72" s="326" t="str">
        <f>IF(F72&gt;J72,"○","　")</f>
        <v>○</v>
      </c>
      <c r="H72" s="326" t="s">
        <v>42</v>
      </c>
      <c r="I72" s="326" t="str">
        <f>IF(J72&gt;F72,"○","　")</f>
        <v>　</v>
      </c>
      <c r="J72" s="328">
        <f>P60</f>
        <v>12</v>
      </c>
      <c r="K72" s="90"/>
      <c r="L72" s="90"/>
      <c r="M72" s="90"/>
      <c r="N72" s="90"/>
      <c r="O72" s="91"/>
      <c r="P72" s="509"/>
      <c r="Q72" s="485"/>
      <c r="R72" s="485"/>
      <c r="S72" s="485"/>
      <c r="T72" s="486"/>
      <c r="U72" s="326">
        <f>O41</f>
        <v>13</v>
      </c>
      <c r="V72" s="326" t="str">
        <f>IF(U72&gt;Y72,"○","　")</f>
        <v>　</v>
      </c>
      <c r="W72" s="326" t="s">
        <v>42</v>
      </c>
      <c r="X72" s="326" t="str">
        <f>IF(Y72&gt;U72,"○","　")</f>
        <v>○</v>
      </c>
      <c r="Y72" s="328">
        <f>T41</f>
        <v>15</v>
      </c>
      <c r="Z72" s="326">
        <f>O19</f>
        <v>15</v>
      </c>
      <c r="AA72" s="326" t="str">
        <f>IF(Z72&gt;AD72,"○","　")</f>
        <v>○</v>
      </c>
      <c r="AB72" s="326" t="s">
        <v>42</v>
      </c>
      <c r="AC72" s="326" t="str">
        <f>IF(AD72&gt;Z72,"○","　")</f>
        <v>　</v>
      </c>
      <c r="AD72" s="328">
        <f>T19</f>
        <v>9</v>
      </c>
      <c r="AE72" s="326">
        <f>O35</f>
        <v>5</v>
      </c>
      <c r="AF72" s="326" t="str">
        <f>IF(AE72&gt;AI72,"○","　")</f>
        <v>　</v>
      </c>
      <c r="AG72" s="326" t="s">
        <v>42</v>
      </c>
      <c r="AH72" s="326" t="str">
        <f>IF(AI72&gt;AE72,"○","　")</f>
        <v>○</v>
      </c>
      <c r="AI72" s="328">
        <f>T35</f>
        <v>15</v>
      </c>
      <c r="AJ72" s="490"/>
      <c r="AK72" s="492"/>
      <c r="AL72" s="494"/>
      <c r="AM72" s="503">
        <f>SUM(F68,K68,P68,U68,Z68,AE68,)</f>
        <v>5</v>
      </c>
      <c r="AN72" s="492" t="s">
        <v>42</v>
      </c>
      <c r="AO72" s="494">
        <f>SUM(J68,O68,T68,Y68,AD68,AI68)</f>
        <v>6</v>
      </c>
      <c r="AP72" s="499"/>
      <c r="AQ72" s="518"/>
      <c r="AX72" s="456"/>
      <c r="AY72" s="456"/>
      <c r="AZ72" s="456"/>
      <c r="BA72" s="456"/>
      <c r="BB72" s="456"/>
      <c r="BC72" s="456"/>
      <c r="BD72" s="456"/>
    </row>
    <row r="73" spans="1:56" ht="18" customHeight="1">
      <c r="A73" s="477"/>
      <c r="B73" s="479"/>
      <c r="C73" s="480"/>
      <c r="D73" s="481"/>
      <c r="E73" s="483"/>
      <c r="F73" s="332">
        <f>T61</f>
        <v>15</v>
      </c>
      <c r="G73" s="332" t="str">
        <f>IF(F73&gt;J73,"○","　")</f>
        <v>○</v>
      </c>
      <c r="H73" s="332" t="s">
        <v>42</v>
      </c>
      <c r="I73" s="332" t="str">
        <f>IF(J73&gt;F73,"○","　")</f>
        <v>　</v>
      </c>
      <c r="J73" s="333">
        <f>P61</f>
        <v>11</v>
      </c>
      <c r="K73" s="92"/>
      <c r="L73" s="92"/>
      <c r="M73" s="92"/>
      <c r="N73" s="92"/>
      <c r="O73" s="93"/>
      <c r="P73" s="510"/>
      <c r="Q73" s="488"/>
      <c r="R73" s="488"/>
      <c r="S73" s="488"/>
      <c r="T73" s="489"/>
      <c r="U73" s="326">
        <f>O42</f>
        <v>0</v>
      </c>
      <c r="V73" s="326" t="str">
        <f>IF(U73&gt;Y73,"○","　")</f>
        <v>　</v>
      </c>
      <c r="W73" s="326" t="s">
        <v>42</v>
      </c>
      <c r="X73" s="326" t="str">
        <f>IF(Y73&gt;U73,"○","　")</f>
        <v>　</v>
      </c>
      <c r="Y73" s="328">
        <f>T42</f>
        <v>0</v>
      </c>
      <c r="Z73" s="326">
        <f>O20</f>
        <v>15</v>
      </c>
      <c r="AA73" s="326" t="str">
        <f>IF(Z73&gt;AD73,"○","　")</f>
        <v>○</v>
      </c>
      <c r="AB73" s="326" t="s">
        <v>42</v>
      </c>
      <c r="AC73" s="326" t="str">
        <f>IF(AD73&gt;Z73,"○","　")</f>
        <v>　</v>
      </c>
      <c r="AD73" s="328">
        <f>T20</f>
        <v>13</v>
      </c>
      <c r="AE73" s="326">
        <f>O36</f>
        <v>16</v>
      </c>
      <c r="AF73" s="326" t="str">
        <f>IF(AE73&gt;AI73,"○","　")</f>
        <v>　</v>
      </c>
      <c r="AG73" s="332" t="s">
        <v>42</v>
      </c>
      <c r="AH73" s="326" t="str">
        <f>IF(AI73&gt;AE73,"○","　")</f>
        <v>○</v>
      </c>
      <c r="AI73" s="328">
        <f>T36</f>
        <v>17</v>
      </c>
      <c r="AJ73" s="491"/>
      <c r="AK73" s="493"/>
      <c r="AL73" s="495"/>
      <c r="AM73" s="504"/>
      <c r="AN73" s="493"/>
      <c r="AO73" s="495"/>
      <c r="AP73" s="500"/>
      <c r="AQ73" s="518"/>
      <c r="AX73" s="456"/>
      <c r="AY73" s="456"/>
      <c r="AZ73" s="456"/>
      <c r="BA73" s="456"/>
      <c r="BB73" s="456"/>
      <c r="BC73" s="456"/>
      <c r="BD73" s="456"/>
    </row>
    <row r="74" spans="1:56" ht="18" customHeight="1">
      <c r="A74" s="477"/>
      <c r="B74" s="479" t="str">
        <f>P5</f>
        <v>ALTAIR（アルタイル）</v>
      </c>
      <c r="C74" s="480"/>
      <c r="D74" s="481"/>
      <c r="E74" s="505">
        <f>IF($CA$118="A",CC123,IF($CA$118="B",CF123,CI123))</f>
      </c>
      <c r="F74" s="330">
        <f>COUNTIF(G77:G79,"○")</f>
        <v>2</v>
      </c>
      <c r="G74" s="330"/>
      <c r="H74" s="330" t="str">
        <f>W56</f>
        <v>⑦</v>
      </c>
      <c r="I74" s="330"/>
      <c r="J74" s="331">
        <f>COUNTIF(I77:I79,"○")</f>
        <v>0</v>
      </c>
      <c r="K74" s="330">
        <f>COUNTIF(L77:L79,"○")</f>
        <v>1</v>
      </c>
      <c r="L74" s="330"/>
      <c r="M74" s="330" t="str">
        <f>W62</f>
        <v>②</v>
      </c>
      <c r="N74" s="330"/>
      <c r="O74" s="331">
        <f>COUNTIF(N77:N79,"○")</f>
        <v>2</v>
      </c>
      <c r="P74" s="330">
        <f>COUNTIF(Q77:Q79,"○")</f>
        <v>2</v>
      </c>
      <c r="Q74" s="330"/>
      <c r="R74" s="330" t="str">
        <f>W68</f>
        <v>⑩</v>
      </c>
      <c r="S74" s="330"/>
      <c r="T74" s="331">
        <f>COUNTIF(S77:S79,"○")</f>
        <v>0</v>
      </c>
      <c r="U74" s="506"/>
      <c r="V74" s="507"/>
      <c r="W74" s="507"/>
      <c r="X74" s="507"/>
      <c r="Y74" s="508"/>
      <c r="Z74" s="95"/>
      <c r="AA74" s="95"/>
      <c r="AB74" s="95"/>
      <c r="AC74" s="95"/>
      <c r="AD74" s="96"/>
      <c r="AE74" s="330">
        <f>COUNTIF(AF77:AF79,"○")</f>
        <v>1</v>
      </c>
      <c r="AF74" s="330"/>
      <c r="AG74" s="89" t="s">
        <v>43</v>
      </c>
      <c r="AH74" s="330"/>
      <c r="AI74" s="331">
        <f>COUNTIF(AH77:AH79,"○")</f>
        <v>2</v>
      </c>
      <c r="AJ74" s="511">
        <f>COUNTIF(F75:AE75,"○")</f>
        <v>2</v>
      </c>
      <c r="AK74" s="512" t="s">
        <v>42</v>
      </c>
      <c r="AL74" s="513">
        <f>COUNTIF(J76:AI76,"○")</f>
        <v>2</v>
      </c>
      <c r="AM74" s="514">
        <f>IF(AO78=0,10,AM78/AO78)</f>
        <v>1.5</v>
      </c>
      <c r="AN74" s="515"/>
      <c r="AO74" s="516"/>
      <c r="AP74" s="517">
        <f>SUM(F77:F79,K77:K79,P77:P79,U77:U79,Z77:Z79,AE77:AE79)/SUM(J77:J79,O77:O79,T77:T79,Y77:Y79,AD77:AD79,AI77:AI79)</f>
        <v>1.0294117647058822</v>
      </c>
      <c r="AQ74" s="518">
        <f>IF(AS$94=AS$93,RANK(BC74,BC$56:BC$89,0),"")</f>
        <v>3</v>
      </c>
      <c r="AS74" s="65">
        <f>SUM(AJ74:AL79)</f>
        <v>4</v>
      </c>
      <c r="AT74" s="65">
        <f>AU74-AV74</f>
        <v>0</v>
      </c>
      <c r="AU74" s="65">
        <f>SUM(F74:AI74)</f>
        <v>10</v>
      </c>
      <c r="AV74" s="65">
        <f>SUM(AM78:AO79)</f>
        <v>10</v>
      </c>
      <c r="AX74" s="456">
        <f>RANK(AJ74,AJ56:AJ91,1)</f>
        <v>3</v>
      </c>
      <c r="AY74" s="456">
        <f>RANK(BD74,BD56:BD91,1)</f>
        <v>4</v>
      </c>
      <c r="AZ74" s="456">
        <f>RANK(AP74,AP56:AP89,1)</f>
        <v>4</v>
      </c>
      <c r="BA74" s="456">
        <f>AX74*100</f>
        <v>300</v>
      </c>
      <c r="BB74" s="456">
        <f>AY74*10</f>
        <v>40</v>
      </c>
      <c r="BC74" s="456">
        <f>SUM(AZ74:BB79)</f>
        <v>344</v>
      </c>
      <c r="BD74" s="456">
        <f>AM74-AO74</f>
        <v>1.5</v>
      </c>
    </row>
    <row r="75" spans="1:56" ht="13.5" customHeight="1" hidden="1">
      <c r="A75" s="477"/>
      <c r="B75" s="479"/>
      <c r="C75" s="480"/>
      <c r="D75" s="481"/>
      <c r="E75" s="482"/>
      <c r="F75" s="326" t="str">
        <f>IF(F74&gt;J74,"○","　")</f>
        <v>○</v>
      </c>
      <c r="G75" s="326"/>
      <c r="H75" s="326"/>
      <c r="I75" s="326"/>
      <c r="J75" s="328"/>
      <c r="K75" s="326" t="str">
        <f>IF(K74&gt;O74,"○","　")</f>
        <v>　</v>
      </c>
      <c r="L75" s="326"/>
      <c r="M75" s="326"/>
      <c r="N75" s="326"/>
      <c r="O75" s="328"/>
      <c r="P75" s="326" t="str">
        <f>IF(P74&gt;T74,"○","　")</f>
        <v>○</v>
      </c>
      <c r="Q75" s="326"/>
      <c r="R75" s="326"/>
      <c r="S75" s="326"/>
      <c r="T75" s="328"/>
      <c r="U75" s="509"/>
      <c r="V75" s="485"/>
      <c r="W75" s="485"/>
      <c r="X75" s="485"/>
      <c r="Y75" s="486"/>
      <c r="Z75" s="90"/>
      <c r="AA75" s="90"/>
      <c r="AB75" s="90"/>
      <c r="AC75" s="90"/>
      <c r="AD75" s="91"/>
      <c r="AE75" s="326" t="str">
        <f>IF(AE74&gt;AI74,"○","　")</f>
        <v>　</v>
      </c>
      <c r="AF75" s="326"/>
      <c r="AG75" s="326"/>
      <c r="AH75" s="326"/>
      <c r="AI75" s="328"/>
      <c r="AJ75" s="490"/>
      <c r="AK75" s="492"/>
      <c r="AL75" s="494"/>
      <c r="AM75" s="496"/>
      <c r="AN75" s="497"/>
      <c r="AO75" s="498"/>
      <c r="AP75" s="499"/>
      <c r="AQ75" s="518"/>
      <c r="AX75" s="456"/>
      <c r="AY75" s="456"/>
      <c r="AZ75" s="456"/>
      <c r="BA75" s="456"/>
      <c r="BB75" s="456"/>
      <c r="BC75" s="456"/>
      <c r="BD75" s="456"/>
    </row>
    <row r="76" spans="1:56" ht="13.5" customHeight="1" hidden="1">
      <c r="A76" s="477"/>
      <c r="B76" s="479"/>
      <c r="C76" s="480"/>
      <c r="D76" s="481"/>
      <c r="E76" s="482"/>
      <c r="F76" s="326"/>
      <c r="G76" s="326"/>
      <c r="H76" s="326"/>
      <c r="I76" s="326"/>
      <c r="J76" s="328" t="str">
        <f>IF(J74&gt;F74,"○","　")</f>
        <v>　</v>
      </c>
      <c r="K76" s="326"/>
      <c r="L76" s="326"/>
      <c r="M76" s="326"/>
      <c r="N76" s="326"/>
      <c r="O76" s="328" t="str">
        <f>IF(O74&gt;K74,"○","　")</f>
        <v>○</v>
      </c>
      <c r="P76" s="326"/>
      <c r="Q76" s="326"/>
      <c r="R76" s="326"/>
      <c r="S76" s="326"/>
      <c r="T76" s="328" t="str">
        <f>IF(T74&gt;P74,"○","　")</f>
        <v>　</v>
      </c>
      <c r="U76" s="509"/>
      <c r="V76" s="485"/>
      <c r="W76" s="485"/>
      <c r="X76" s="485"/>
      <c r="Y76" s="486"/>
      <c r="Z76" s="90"/>
      <c r="AA76" s="90"/>
      <c r="AB76" s="90"/>
      <c r="AC76" s="90"/>
      <c r="AD76" s="91"/>
      <c r="AE76" s="326"/>
      <c r="AF76" s="326"/>
      <c r="AG76" s="326"/>
      <c r="AH76" s="326"/>
      <c r="AI76" s="328" t="str">
        <f>IF(AI74&gt;AE74,"○","　")</f>
        <v>○</v>
      </c>
      <c r="AJ76" s="490"/>
      <c r="AK76" s="492"/>
      <c r="AL76" s="494"/>
      <c r="AM76" s="496"/>
      <c r="AN76" s="497"/>
      <c r="AO76" s="498"/>
      <c r="AP76" s="499"/>
      <c r="AQ76" s="518"/>
      <c r="AX76" s="456"/>
      <c r="AY76" s="456"/>
      <c r="AZ76" s="456"/>
      <c r="BA76" s="456"/>
      <c r="BB76" s="456"/>
      <c r="BC76" s="456"/>
      <c r="BD76" s="456"/>
    </row>
    <row r="77" spans="1:56" ht="18" customHeight="1">
      <c r="A77" s="477"/>
      <c r="B77" s="479"/>
      <c r="C77" s="480"/>
      <c r="D77" s="481"/>
      <c r="E77" s="482"/>
      <c r="F77" s="326">
        <f>Y59</f>
        <v>15</v>
      </c>
      <c r="G77" s="326" t="str">
        <f>IF(F77&gt;J77,"○","　")</f>
        <v>○</v>
      </c>
      <c r="H77" s="326" t="s">
        <v>41</v>
      </c>
      <c r="I77" s="326" t="str">
        <f>IF(J77&gt;F77,"○","　")</f>
        <v>　</v>
      </c>
      <c r="J77" s="328">
        <f>U59</f>
        <v>9</v>
      </c>
      <c r="K77" s="326">
        <f>Y65</f>
        <v>9</v>
      </c>
      <c r="L77" s="326" t="str">
        <f>IF(K77&gt;O77,"○","　")</f>
        <v>　</v>
      </c>
      <c r="M77" s="326" t="s">
        <v>41</v>
      </c>
      <c r="N77" s="326" t="str">
        <f>IF(O77&gt;K77,"○","　")</f>
        <v>○</v>
      </c>
      <c r="O77" s="328">
        <f>U65</f>
        <v>15</v>
      </c>
      <c r="P77" s="326">
        <f>Y71</f>
        <v>16</v>
      </c>
      <c r="Q77" s="326" t="str">
        <f>IF(P77&gt;T77,"○","　")</f>
        <v>○</v>
      </c>
      <c r="R77" s="326" t="s">
        <v>41</v>
      </c>
      <c r="S77" s="326" t="str">
        <f>IF(T77&gt;P77,"○","　")</f>
        <v>　</v>
      </c>
      <c r="T77" s="328">
        <f>U71</f>
        <v>14</v>
      </c>
      <c r="U77" s="509"/>
      <c r="V77" s="485"/>
      <c r="W77" s="485"/>
      <c r="X77" s="485"/>
      <c r="Y77" s="486"/>
      <c r="Z77" s="90"/>
      <c r="AA77" s="90"/>
      <c r="AB77" s="90"/>
      <c r="AC77" s="90"/>
      <c r="AD77" s="91"/>
      <c r="AE77" s="326">
        <f>O21</f>
        <v>14</v>
      </c>
      <c r="AF77" s="326" t="str">
        <f>IF(AE77&gt;AI77,"○","　")</f>
        <v>　</v>
      </c>
      <c r="AG77" s="326" t="s">
        <v>41</v>
      </c>
      <c r="AH77" s="326" t="str">
        <f>IF(AI77&gt;AE77,"○","　")</f>
        <v>○</v>
      </c>
      <c r="AI77" s="328">
        <f>T21</f>
        <v>16</v>
      </c>
      <c r="AJ77" s="490"/>
      <c r="AK77" s="492"/>
      <c r="AL77" s="494"/>
      <c r="AM77" s="496"/>
      <c r="AN77" s="497"/>
      <c r="AO77" s="498"/>
      <c r="AP77" s="499"/>
      <c r="AQ77" s="518"/>
      <c r="AX77" s="456"/>
      <c r="AY77" s="456"/>
      <c r="AZ77" s="456"/>
      <c r="BA77" s="456"/>
      <c r="BB77" s="456"/>
      <c r="BC77" s="456"/>
      <c r="BD77" s="456"/>
    </row>
    <row r="78" spans="1:56" ht="18" customHeight="1">
      <c r="A78" s="477"/>
      <c r="B78" s="479"/>
      <c r="C78" s="480"/>
      <c r="D78" s="481"/>
      <c r="E78" s="482"/>
      <c r="F78" s="326">
        <f>Y60</f>
        <v>17</v>
      </c>
      <c r="G78" s="326" t="str">
        <f>IF(F78&gt;J78,"○","　")</f>
        <v>○</v>
      </c>
      <c r="H78" s="326" t="s">
        <v>42</v>
      </c>
      <c r="I78" s="326" t="str">
        <f>IF(J78&gt;F78,"○","　")</f>
        <v>　</v>
      </c>
      <c r="J78" s="328">
        <f>U60</f>
        <v>15</v>
      </c>
      <c r="K78" s="326">
        <f>Y66</f>
        <v>15</v>
      </c>
      <c r="L78" s="326" t="str">
        <f>IF(K78&gt;O78,"○","　")</f>
        <v>○</v>
      </c>
      <c r="M78" s="326" t="s">
        <v>42</v>
      </c>
      <c r="N78" s="326" t="str">
        <f>IF(O78&gt;K78,"○","　")</f>
        <v>　</v>
      </c>
      <c r="O78" s="328">
        <f>U66</f>
        <v>11</v>
      </c>
      <c r="P78" s="326">
        <f>Y72</f>
        <v>15</v>
      </c>
      <c r="Q78" s="326" t="str">
        <f>IF(P78&gt;T78,"○","　")</f>
        <v>○</v>
      </c>
      <c r="R78" s="326" t="s">
        <v>42</v>
      </c>
      <c r="S78" s="326" t="str">
        <f>IF(T78&gt;P78,"○","　")</f>
        <v>　</v>
      </c>
      <c r="T78" s="328">
        <f>U72</f>
        <v>13</v>
      </c>
      <c r="U78" s="509"/>
      <c r="V78" s="485"/>
      <c r="W78" s="485"/>
      <c r="X78" s="485"/>
      <c r="Y78" s="486"/>
      <c r="Z78" s="90"/>
      <c r="AA78" s="90"/>
      <c r="AB78" s="90"/>
      <c r="AC78" s="90"/>
      <c r="AD78" s="91"/>
      <c r="AE78" s="326">
        <f>O22</f>
        <v>15</v>
      </c>
      <c r="AF78" s="326" t="str">
        <f>IF(AE78&gt;AI78,"○","　")</f>
        <v>○</v>
      </c>
      <c r="AG78" s="326" t="s">
        <v>42</v>
      </c>
      <c r="AH78" s="326" t="str">
        <f>IF(AI78&gt;AE78,"○","　")</f>
        <v>　</v>
      </c>
      <c r="AI78" s="328">
        <f>T22</f>
        <v>13</v>
      </c>
      <c r="AJ78" s="490"/>
      <c r="AK78" s="492"/>
      <c r="AL78" s="494"/>
      <c r="AM78" s="503">
        <f>SUM(F74,K74,P74,U74,Z74,AE74,)</f>
        <v>6</v>
      </c>
      <c r="AN78" s="492" t="s">
        <v>42</v>
      </c>
      <c r="AO78" s="494">
        <f>SUM(J74,O74,T74,Y74,AD74,AI74)</f>
        <v>4</v>
      </c>
      <c r="AP78" s="499"/>
      <c r="AQ78" s="518"/>
      <c r="AX78" s="456"/>
      <c r="AY78" s="456"/>
      <c r="AZ78" s="456"/>
      <c r="BA78" s="456"/>
      <c r="BB78" s="456"/>
      <c r="BC78" s="456"/>
      <c r="BD78" s="456"/>
    </row>
    <row r="79" spans="1:56" ht="18" customHeight="1">
      <c r="A79" s="477"/>
      <c r="B79" s="479"/>
      <c r="C79" s="480"/>
      <c r="D79" s="481"/>
      <c r="E79" s="483"/>
      <c r="F79" s="332">
        <f>Y61</f>
        <v>0</v>
      </c>
      <c r="G79" s="332" t="str">
        <f>IF(F79&gt;J79,"○","　")</f>
        <v>　</v>
      </c>
      <c r="H79" s="332" t="s">
        <v>42</v>
      </c>
      <c r="I79" s="332" t="str">
        <f>IF(J79&gt;F79,"○","　")</f>
        <v>　</v>
      </c>
      <c r="J79" s="333">
        <f>U61</f>
        <v>0</v>
      </c>
      <c r="K79" s="332">
        <f>Y67</f>
        <v>13</v>
      </c>
      <c r="L79" s="332" t="str">
        <f>IF(K79&gt;O79,"○","　")</f>
        <v>　</v>
      </c>
      <c r="M79" s="332" t="s">
        <v>42</v>
      </c>
      <c r="N79" s="332" t="str">
        <f>IF(O79&gt;K79,"○","　")</f>
        <v>○</v>
      </c>
      <c r="O79" s="333">
        <f>U67</f>
        <v>15</v>
      </c>
      <c r="P79" s="332">
        <f>Y73</f>
        <v>0</v>
      </c>
      <c r="Q79" s="332" t="str">
        <f>IF(P79&gt;T79,"○","　")</f>
        <v>　</v>
      </c>
      <c r="R79" s="332" t="s">
        <v>42</v>
      </c>
      <c r="S79" s="332" t="str">
        <f>IF(T79&gt;P79,"○","　")</f>
        <v>　</v>
      </c>
      <c r="T79" s="333">
        <f>U73</f>
        <v>0</v>
      </c>
      <c r="U79" s="510"/>
      <c r="V79" s="488"/>
      <c r="W79" s="488"/>
      <c r="X79" s="488"/>
      <c r="Y79" s="489"/>
      <c r="Z79" s="92"/>
      <c r="AA79" s="92"/>
      <c r="AB79" s="92"/>
      <c r="AC79" s="92"/>
      <c r="AD79" s="93"/>
      <c r="AE79" s="326">
        <f>O23</f>
        <v>11</v>
      </c>
      <c r="AF79" s="326" t="str">
        <f>IF(AE79&gt;AI79,"○","　")</f>
        <v>　</v>
      </c>
      <c r="AG79" s="326" t="s">
        <v>42</v>
      </c>
      <c r="AH79" s="326" t="str">
        <f>IF(AI79&gt;AE79,"○","　")</f>
        <v>○</v>
      </c>
      <c r="AI79" s="328">
        <f>T23</f>
        <v>15</v>
      </c>
      <c r="AJ79" s="491"/>
      <c r="AK79" s="493"/>
      <c r="AL79" s="495"/>
      <c r="AM79" s="504"/>
      <c r="AN79" s="493"/>
      <c r="AO79" s="495"/>
      <c r="AP79" s="500"/>
      <c r="AQ79" s="518"/>
      <c r="AX79" s="456"/>
      <c r="AY79" s="456"/>
      <c r="AZ79" s="456"/>
      <c r="BA79" s="456"/>
      <c r="BB79" s="456"/>
      <c r="BC79" s="456"/>
      <c r="BD79" s="456"/>
    </row>
    <row r="80" spans="1:56" ht="18" customHeight="1">
      <c r="A80" s="477"/>
      <c r="B80" s="479" t="str">
        <f>P6</f>
        <v>フラッシュ</v>
      </c>
      <c r="C80" s="480"/>
      <c r="D80" s="481"/>
      <c r="E80" s="505">
        <f>IF($CA$118="A",CC124,IF(CA$118="B",CF124,CI124))</f>
      </c>
      <c r="F80" s="330">
        <f>COUNTIF(G83:G85,"○")</f>
        <v>2</v>
      </c>
      <c r="G80" s="330"/>
      <c r="H80" s="330" t="str">
        <f>AB56</f>
        <v>⑤</v>
      </c>
      <c r="I80" s="330"/>
      <c r="J80" s="331">
        <f>COUNTIF(I83:I85,"○")</f>
        <v>0</v>
      </c>
      <c r="K80" s="330">
        <f>COUNTIF(L83:L85,"○")</f>
        <v>2</v>
      </c>
      <c r="L80" s="330"/>
      <c r="M80" s="330" t="str">
        <f>AB62</f>
        <v>⑨</v>
      </c>
      <c r="N80" s="330"/>
      <c r="O80" s="331">
        <f>COUNTIF(N83:N85,"○")</f>
        <v>0</v>
      </c>
      <c r="P80" s="330">
        <f>COUNTIF(Q83:Q85,"○")</f>
        <v>1</v>
      </c>
      <c r="Q80" s="330"/>
      <c r="R80" s="330" t="str">
        <f>AB68</f>
        <v>③</v>
      </c>
      <c r="S80" s="330"/>
      <c r="T80" s="331">
        <f>COUNTIF(S83:S85,"○")</f>
        <v>2</v>
      </c>
      <c r="U80" s="95"/>
      <c r="V80" s="95"/>
      <c r="W80" s="95"/>
      <c r="X80" s="95"/>
      <c r="Y80" s="96"/>
      <c r="Z80" s="506"/>
      <c r="AA80" s="507"/>
      <c r="AB80" s="507"/>
      <c r="AC80" s="507"/>
      <c r="AD80" s="508"/>
      <c r="AE80" s="330">
        <f>COUNTIF(AF83:AF85,"○")</f>
        <v>2</v>
      </c>
      <c r="AF80" s="330"/>
      <c r="AG80" s="97" t="s">
        <v>165</v>
      </c>
      <c r="AH80" s="330"/>
      <c r="AI80" s="331">
        <f>COUNTIF(AH83:AH85,"○")</f>
        <v>0</v>
      </c>
      <c r="AJ80" s="511">
        <f>COUNTIF(F81:AE81,"○")</f>
        <v>3</v>
      </c>
      <c r="AK80" s="512" t="s">
        <v>42</v>
      </c>
      <c r="AL80" s="513">
        <f>COUNTIF(J82:AI82,"○")</f>
        <v>1</v>
      </c>
      <c r="AM80" s="514">
        <f>IF(AO84=0,10,AM84/AO84)</f>
        <v>3.5</v>
      </c>
      <c r="AN80" s="515"/>
      <c r="AO80" s="516"/>
      <c r="AP80" s="517">
        <f>SUM(F83:F85,K83:K85,P83:P85,U83:U85,Z83:Z85,AE83:AE85)/SUM(J83:J85,O83:O85,T83:T85,Y83:Y85,AD83:AD85,AI83:AI85)</f>
        <v>1.1491228070175439</v>
      </c>
      <c r="AQ80" s="518">
        <f>IF(AS$94=AS$93,RANK(BC80,BC$56:BC$89,0),"")</f>
        <v>1</v>
      </c>
      <c r="AS80" s="65">
        <f>SUM(AJ80:AL85)</f>
        <v>4</v>
      </c>
      <c r="AT80" s="65">
        <f>AU80-AV80</f>
        <v>0</v>
      </c>
      <c r="AU80" s="65">
        <f>SUM(F80:AI80)</f>
        <v>9</v>
      </c>
      <c r="AV80" s="65">
        <f>SUM(AM84:AO85)</f>
        <v>9</v>
      </c>
      <c r="AX80" s="456">
        <f>RANK(AJ80,AJ56:AJ91,1)</f>
        <v>5</v>
      </c>
      <c r="AY80" s="456">
        <f>RANK(BD80,BD56:BD91,1)</f>
        <v>6</v>
      </c>
      <c r="AZ80" s="456">
        <f>RANK(AP80,AP56:AP89,1)</f>
        <v>6</v>
      </c>
      <c r="BA80" s="456">
        <f>AX80*100</f>
        <v>500</v>
      </c>
      <c r="BB80" s="456">
        <f>AY80*10</f>
        <v>60</v>
      </c>
      <c r="BC80" s="456">
        <f>SUM(AZ80:BB85)</f>
        <v>566</v>
      </c>
      <c r="BD80" s="456">
        <f>AM80-AO80</f>
        <v>3.5</v>
      </c>
    </row>
    <row r="81" spans="1:56" ht="13.5" customHeight="1" hidden="1">
      <c r="A81" s="477"/>
      <c r="B81" s="479"/>
      <c r="C81" s="480"/>
      <c r="D81" s="481"/>
      <c r="E81" s="482"/>
      <c r="F81" s="326" t="str">
        <f>IF(F80&gt;J80,"○","　")</f>
        <v>○</v>
      </c>
      <c r="G81" s="326"/>
      <c r="H81" s="326"/>
      <c r="I81" s="326"/>
      <c r="J81" s="328"/>
      <c r="K81" s="326" t="str">
        <f>IF(K80&gt;O80,"○","　")</f>
        <v>○</v>
      </c>
      <c r="L81" s="326"/>
      <c r="M81" s="326"/>
      <c r="N81" s="326"/>
      <c r="O81" s="328"/>
      <c r="P81" s="326" t="str">
        <f>IF(P80&gt;T80,"○","　")</f>
        <v>　</v>
      </c>
      <c r="Q81" s="326"/>
      <c r="R81" s="326"/>
      <c r="S81" s="326"/>
      <c r="T81" s="328"/>
      <c r="U81" s="90"/>
      <c r="V81" s="90"/>
      <c r="W81" s="90"/>
      <c r="X81" s="90"/>
      <c r="Y81" s="91"/>
      <c r="Z81" s="509"/>
      <c r="AA81" s="485"/>
      <c r="AB81" s="485"/>
      <c r="AC81" s="485"/>
      <c r="AD81" s="486"/>
      <c r="AE81" s="326" t="str">
        <f>IF(AE80&gt;AI80,"○","　")</f>
        <v>○</v>
      </c>
      <c r="AF81" s="326"/>
      <c r="AG81" s="326"/>
      <c r="AH81" s="326"/>
      <c r="AI81" s="328"/>
      <c r="AJ81" s="490"/>
      <c r="AK81" s="492"/>
      <c r="AL81" s="494"/>
      <c r="AM81" s="496"/>
      <c r="AN81" s="497"/>
      <c r="AO81" s="498"/>
      <c r="AP81" s="499"/>
      <c r="AQ81" s="518"/>
      <c r="AX81" s="456"/>
      <c r="AY81" s="456"/>
      <c r="AZ81" s="456"/>
      <c r="BA81" s="456"/>
      <c r="BB81" s="456"/>
      <c r="BC81" s="456"/>
      <c r="BD81" s="456"/>
    </row>
    <row r="82" spans="1:56" ht="13.5" customHeight="1" hidden="1">
      <c r="A82" s="477"/>
      <c r="B82" s="479"/>
      <c r="C82" s="480"/>
      <c r="D82" s="481"/>
      <c r="E82" s="482"/>
      <c r="F82" s="326"/>
      <c r="G82" s="326"/>
      <c r="H82" s="326"/>
      <c r="I82" s="326"/>
      <c r="J82" s="328" t="str">
        <f>IF(J80&gt;F80,"○","　")</f>
        <v>　</v>
      </c>
      <c r="K82" s="326"/>
      <c r="L82" s="326"/>
      <c r="M82" s="326"/>
      <c r="N82" s="326"/>
      <c r="O82" s="328" t="str">
        <f>IF(O80&gt;K80,"○","　")</f>
        <v>　</v>
      </c>
      <c r="P82" s="326"/>
      <c r="Q82" s="326"/>
      <c r="R82" s="326"/>
      <c r="S82" s="326"/>
      <c r="T82" s="328" t="str">
        <f>IF(T80&gt;P80,"○","　")</f>
        <v>○</v>
      </c>
      <c r="U82" s="90"/>
      <c r="V82" s="90"/>
      <c r="W82" s="90"/>
      <c r="X82" s="90"/>
      <c r="Y82" s="91"/>
      <c r="Z82" s="509"/>
      <c r="AA82" s="485"/>
      <c r="AB82" s="485"/>
      <c r="AC82" s="485"/>
      <c r="AD82" s="486"/>
      <c r="AE82" s="326"/>
      <c r="AF82" s="326"/>
      <c r="AG82" s="326"/>
      <c r="AH82" s="326"/>
      <c r="AI82" s="328" t="str">
        <f>IF(AI80&gt;AE80,"○","　")</f>
        <v>　</v>
      </c>
      <c r="AJ82" s="490"/>
      <c r="AK82" s="492"/>
      <c r="AL82" s="494"/>
      <c r="AM82" s="496"/>
      <c r="AN82" s="497"/>
      <c r="AO82" s="498"/>
      <c r="AP82" s="499"/>
      <c r="AQ82" s="518"/>
      <c r="AX82" s="456"/>
      <c r="AY82" s="456"/>
      <c r="AZ82" s="456"/>
      <c r="BA82" s="456"/>
      <c r="BB82" s="456"/>
      <c r="BC82" s="456"/>
      <c r="BD82" s="456"/>
    </row>
    <row r="83" spans="1:56" ht="18" customHeight="1">
      <c r="A83" s="477"/>
      <c r="B83" s="479"/>
      <c r="C83" s="480"/>
      <c r="D83" s="481"/>
      <c r="E83" s="482"/>
      <c r="F83" s="326">
        <f>AD59</f>
        <v>15</v>
      </c>
      <c r="G83" s="326" t="str">
        <f>IF(F83&gt;J83,"○","　")</f>
        <v>○</v>
      </c>
      <c r="H83" s="326" t="s">
        <v>41</v>
      </c>
      <c r="I83" s="326" t="str">
        <f>IF(J83&gt;F83,"○","　")</f>
        <v>　</v>
      </c>
      <c r="J83" s="328">
        <f>Z59</f>
        <v>13</v>
      </c>
      <c r="K83" s="326">
        <f>AD65</f>
        <v>17</v>
      </c>
      <c r="L83" s="326" t="str">
        <f>IF(K83&gt;O83,"○","　")</f>
        <v>○</v>
      </c>
      <c r="M83" s="326" t="s">
        <v>41</v>
      </c>
      <c r="N83" s="326" t="str">
        <f>IF(O83&gt;K83,"○","　")</f>
        <v>　</v>
      </c>
      <c r="O83" s="328">
        <f>Z65</f>
        <v>15</v>
      </c>
      <c r="P83" s="326">
        <f>AD71</f>
        <v>15</v>
      </c>
      <c r="Q83" s="326" t="str">
        <f>IF(P83&gt;T83,"○","　")</f>
        <v>○</v>
      </c>
      <c r="R83" s="326" t="s">
        <v>41</v>
      </c>
      <c r="S83" s="326" t="str">
        <f>IF(T83&gt;P83,"○","　")</f>
        <v>　</v>
      </c>
      <c r="T83" s="328">
        <f>Z71</f>
        <v>11</v>
      </c>
      <c r="U83" s="90"/>
      <c r="V83" s="90"/>
      <c r="W83" s="90"/>
      <c r="X83" s="90"/>
      <c r="Y83" s="91"/>
      <c r="Z83" s="509"/>
      <c r="AA83" s="485"/>
      <c r="AB83" s="485"/>
      <c r="AC83" s="485"/>
      <c r="AD83" s="486"/>
      <c r="AE83" s="326">
        <f>O46</f>
        <v>16</v>
      </c>
      <c r="AF83" s="326" t="str">
        <f>IF(AE83&gt;AI83,"○","　")</f>
        <v>○</v>
      </c>
      <c r="AG83" s="326" t="s">
        <v>41</v>
      </c>
      <c r="AH83" s="326" t="str">
        <f>IF(AI83&gt;AE83,"○","　")</f>
        <v>　</v>
      </c>
      <c r="AI83" s="328">
        <f>T46</f>
        <v>14</v>
      </c>
      <c r="AJ83" s="490"/>
      <c r="AK83" s="492"/>
      <c r="AL83" s="494"/>
      <c r="AM83" s="496"/>
      <c r="AN83" s="497"/>
      <c r="AO83" s="498"/>
      <c r="AP83" s="499"/>
      <c r="AQ83" s="518"/>
      <c r="AX83" s="456"/>
      <c r="AY83" s="456"/>
      <c r="AZ83" s="456"/>
      <c r="BA83" s="456"/>
      <c r="BB83" s="456"/>
      <c r="BC83" s="456"/>
      <c r="BD83" s="456"/>
    </row>
    <row r="84" spans="1:56" ht="18" customHeight="1">
      <c r="A84" s="477"/>
      <c r="B84" s="479"/>
      <c r="C84" s="480"/>
      <c r="D84" s="481"/>
      <c r="E84" s="482"/>
      <c r="F84" s="326">
        <f>AD60</f>
        <v>15</v>
      </c>
      <c r="G84" s="326" t="str">
        <f>IF(F84&gt;J84,"○","　")</f>
        <v>○</v>
      </c>
      <c r="H84" s="326" t="s">
        <v>42</v>
      </c>
      <c r="I84" s="326" t="str">
        <f>IF(J84&gt;F84,"○","　")</f>
        <v>　</v>
      </c>
      <c r="J84" s="328">
        <f>Z60</f>
        <v>9</v>
      </c>
      <c r="K84" s="326">
        <f>AD66</f>
        <v>15</v>
      </c>
      <c r="L84" s="326" t="str">
        <f>IF(K84&gt;O84,"○","　")</f>
        <v>○</v>
      </c>
      <c r="M84" s="326" t="s">
        <v>42</v>
      </c>
      <c r="N84" s="326" t="str">
        <f>IF(O84&gt;K84,"○","　")</f>
        <v>　</v>
      </c>
      <c r="O84" s="328">
        <f>Z66</f>
        <v>8</v>
      </c>
      <c r="P84" s="326">
        <f>AD72</f>
        <v>9</v>
      </c>
      <c r="Q84" s="326" t="str">
        <f>IF(P84&gt;T84,"○","　")</f>
        <v>　</v>
      </c>
      <c r="R84" s="326" t="s">
        <v>42</v>
      </c>
      <c r="S84" s="326" t="str">
        <f>IF(T84&gt;P84,"○","　")</f>
        <v>○</v>
      </c>
      <c r="T84" s="328">
        <f>Z72</f>
        <v>15</v>
      </c>
      <c r="U84" s="90"/>
      <c r="V84" s="90"/>
      <c r="W84" s="90"/>
      <c r="X84" s="90"/>
      <c r="Y84" s="91"/>
      <c r="Z84" s="509"/>
      <c r="AA84" s="485"/>
      <c r="AB84" s="485"/>
      <c r="AC84" s="485"/>
      <c r="AD84" s="486"/>
      <c r="AE84" s="326">
        <f>O47</f>
        <v>16</v>
      </c>
      <c r="AF84" s="326" t="str">
        <f>IF(AE84&gt;AI84,"○","　")</f>
        <v>○</v>
      </c>
      <c r="AG84" s="326" t="s">
        <v>42</v>
      </c>
      <c r="AH84" s="326" t="str">
        <f>IF(AI84&gt;AE84,"○","　")</f>
        <v>　</v>
      </c>
      <c r="AI84" s="328">
        <f>T47</f>
        <v>14</v>
      </c>
      <c r="AJ84" s="490"/>
      <c r="AK84" s="492"/>
      <c r="AL84" s="494"/>
      <c r="AM84" s="503">
        <f>SUM(F80,K80,P80,U80,Z80,AE80,)</f>
        <v>7</v>
      </c>
      <c r="AN84" s="492" t="s">
        <v>42</v>
      </c>
      <c r="AO84" s="494">
        <f>SUM(J80,O80,T80,Y80,AD80,AI80)</f>
        <v>2</v>
      </c>
      <c r="AP84" s="499"/>
      <c r="AQ84" s="518"/>
      <c r="AX84" s="456"/>
      <c r="AY84" s="456"/>
      <c r="AZ84" s="456"/>
      <c r="BA84" s="456"/>
      <c r="BB84" s="456"/>
      <c r="BC84" s="456"/>
      <c r="BD84" s="456"/>
    </row>
    <row r="85" spans="1:56" ht="18" customHeight="1">
      <c r="A85" s="477"/>
      <c r="B85" s="479"/>
      <c r="C85" s="480"/>
      <c r="D85" s="481"/>
      <c r="E85" s="483"/>
      <c r="F85" s="332">
        <f>AD61</f>
        <v>0</v>
      </c>
      <c r="G85" s="332" t="str">
        <f>IF(F85&gt;J85,"○","　")</f>
        <v>　</v>
      </c>
      <c r="H85" s="332" t="s">
        <v>42</v>
      </c>
      <c r="I85" s="332" t="str">
        <f>IF(J85&gt;F85,"○","　")</f>
        <v>　</v>
      </c>
      <c r="J85" s="333">
        <f>Z61</f>
        <v>0</v>
      </c>
      <c r="K85" s="332">
        <f>AD67</f>
        <v>0</v>
      </c>
      <c r="L85" s="332" t="str">
        <f>IF(K85&gt;O85,"○","　")</f>
        <v>　</v>
      </c>
      <c r="M85" s="332" t="s">
        <v>42</v>
      </c>
      <c r="N85" s="332" t="str">
        <f>IF(O85&gt;K85,"○","　")</f>
        <v>　</v>
      </c>
      <c r="O85" s="333">
        <f>Z67</f>
        <v>0</v>
      </c>
      <c r="P85" s="332">
        <f>AD73</f>
        <v>13</v>
      </c>
      <c r="Q85" s="332" t="str">
        <f>IF(P85&gt;T85,"○","　")</f>
        <v>　</v>
      </c>
      <c r="R85" s="332" t="s">
        <v>42</v>
      </c>
      <c r="S85" s="332" t="str">
        <f>IF(T85&gt;P85,"○","　")</f>
        <v>○</v>
      </c>
      <c r="T85" s="333">
        <f>Z73</f>
        <v>15</v>
      </c>
      <c r="U85" s="92"/>
      <c r="V85" s="92"/>
      <c r="W85" s="92"/>
      <c r="X85" s="92"/>
      <c r="Y85" s="93"/>
      <c r="Z85" s="510"/>
      <c r="AA85" s="488"/>
      <c r="AB85" s="488"/>
      <c r="AC85" s="488"/>
      <c r="AD85" s="489"/>
      <c r="AE85" s="326">
        <f>O48</f>
        <v>0</v>
      </c>
      <c r="AF85" s="326" t="str">
        <f>IF(AE85&gt;AI85,"○","　")</f>
        <v>　</v>
      </c>
      <c r="AG85" s="326" t="s">
        <v>42</v>
      </c>
      <c r="AH85" s="326" t="str">
        <f>IF(AI85&gt;AE85,"○","　")</f>
        <v>　</v>
      </c>
      <c r="AI85" s="328">
        <f>T48</f>
        <v>0</v>
      </c>
      <c r="AJ85" s="491"/>
      <c r="AK85" s="493"/>
      <c r="AL85" s="495"/>
      <c r="AM85" s="504"/>
      <c r="AN85" s="493"/>
      <c r="AO85" s="495"/>
      <c r="AP85" s="500"/>
      <c r="AQ85" s="518"/>
      <c r="AX85" s="456"/>
      <c r="AY85" s="456"/>
      <c r="AZ85" s="456"/>
      <c r="BA85" s="456"/>
      <c r="BB85" s="456"/>
      <c r="BC85" s="456"/>
      <c r="BD85" s="456"/>
    </row>
    <row r="86" spans="1:56" ht="18" customHeight="1">
      <c r="A86" s="477"/>
      <c r="B86" s="479" t="str">
        <f>P7</f>
        <v>Fortuna+(フォルトゥーナプラス）</v>
      </c>
      <c r="C86" s="480"/>
      <c r="D86" s="481"/>
      <c r="E86" s="505">
        <f>IF($CA$118="A",CC125,IF($CA$118="B",CF125,CI125))</f>
      </c>
      <c r="F86" s="95"/>
      <c r="G86" s="95"/>
      <c r="H86" s="95"/>
      <c r="I86" s="95"/>
      <c r="J86" s="96"/>
      <c r="K86" s="330">
        <f>COUNTIF(L89:L91,"○")</f>
        <v>2</v>
      </c>
      <c r="L86" s="330"/>
      <c r="M86" s="330" t="str">
        <f>AG62</f>
        <v>⑥</v>
      </c>
      <c r="N86" s="330"/>
      <c r="O86" s="331">
        <f>COUNTIF(N89:N91,"○")</f>
        <v>0</v>
      </c>
      <c r="P86" s="330">
        <f>COUNTIF(Q89:Q91,"○")</f>
        <v>2</v>
      </c>
      <c r="Q86" s="330"/>
      <c r="R86" s="330" t="str">
        <f>AG68</f>
        <v>⑧</v>
      </c>
      <c r="S86" s="330"/>
      <c r="T86" s="331">
        <f>COUNTIF(S89:S91,"○")</f>
        <v>1</v>
      </c>
      <c r="U86" s="330">
        <f>COUNTIF(V89:V91,"○")</f>
        <v>2</v>
      </c>
      <c r="V86" s="330"/>
      <c r="W86" s="330" t="str">
        <f>AG74</f>
        <v>④</v>
      </c>
      <c r="X86" s="330"/>
      <c r="Y86" s="331">
        <f>COUNTIF(X89:X91,"○")</f>
        <v>1</v>
      </c>
      <c r="Z86" s="330">
        <f>COUNTIF(AA89:AA91,"○")</f>
        <v>0</v>
      </c>
      <c r="AA86" s="330"/>
      <c r="AB86" s="330" t="str">
        <f>AG80</f>
        <v>⑫</v>
      </c>
      <c r="AC86" s="330"/>
      <c r="AD86" s="330">
        <f>COUNTIF(AC89:AC91,"○")</f>
        <v>2</v>
      </c>
      <c r="AE86" s="506"/>
      <c r="AF86" s="507"/>
      <c r="AG86" s="507"/>
      <c r="AH86" s="507"/>
      <c r="AI86" s="508"/>
      <c r="AJ86" s="511">
        <f>COUNTIF(F87:AE87,"○")</f>
        <v>3</v>
      </c>
      <c r="AK86" s="512" t="s">
        <v>42</v>
      </c>
      <c r="AL86" s="513">
        <f>COUNTIF(J88:AI88,"○")</f>
        <v>1</v>
      </c>
      <c r="AM86" s="514">
        <f>IF(AO90=0,10,AM90/AO90)</f>
        <v>1.5</v>
      </c>
      <c r="AN86" s="515"/>
      <c r="AO86" s="516"/>
      <c r="AP86" s="517">
        <f>SUM(F89:F91,K89:K91,P89:P91,U89:U91,Z89:Z91,AE89:AE91)/SUM(J89:J91,O89:O91,T89:T91,Y89:Y91,AD89:AD91,AI89:AI91)</f>
        <v>1.1297709923664123</v>
      </c>
      <c r="AQ86" s="518">
        <f>IF(AS$94=AS$93,RANK(BC86,BC$56:BC$89,0),"")</f>
        <v>2</v>
      </c>
      <c r="AS86" s="65">
        <f>SUM(AJ86:AL91)</f>
        <v>4</v>
      </c>
      <c r="AT86" s="65">
        <f>AU86-AV86</f>
        <v>0</v>
      </c>
      <c r="AU86" s="65">
        <f>SUM(F86:AI86)</f>
        <v>10</v>
      </c>
      <c r="AV86" s="65">
        <f>SUM(AM90:AO91)</f>
        <v>10</v>
      </c>
      <c r="AX86" s="456">
        <f>RANK(AJ86,AJ56:AJ91,1)</f>
        <v>5</v>
      </c>
      <c r="AY86" s="456">
        <f>RANK(BD86,BD56:BD91,1)</f>
        <v>4</v>
      </c>
      <c r="AZ86" s="456">
        <f>RANK(AP86,AP56:AP89,1)</f>
        <v>5</v>
      </c>
      <c r="BA86" s="456">
        <f>AX86*100</f>
        <v>500</v>
      </c>
      <c r="BB86" s="456">
        <f>AY86*10</f>
        <v>40</v>
      </c>
      <c r="BC86" s="456">
        <f>SUM(AZ86:BB91)</f>
        <v>545</v>
      </c>
      <c r="BD86" s="456">
        <f>AM86-AO86</f>
        <v>1.5</v>
      </c>
    </row>
    <row r="87" spans="1:56" ht="13.5" customHeight="1" hidden="1">
      <c r="A87" s="477"/>
      <c r="B87" s="479"/>
      <c r="C87" s="480"/>
      <c r="D87" s="481"/>
      <c r="E87" s="482"/>
      <c r="F87" s="90"/>
      <c r="G87" s="90"/>
      <c r="H87" s="90"/>
      <c r="I87" s="90"/>
      <c r="J87" s="91"/>
      <c r="K87" s="326" t="str">
        <f>IF(K86&gt;O86,"○","　")</f>
        <v>○</v>
      </c>
      <c r="L87" s="326"/>
      <c r="M87" s="326"/>
      <c r="N87" s="326"/>
      <c r="O87" s="328"/>
      <c r="P87" s="326" t="str">
        <f>IF(P86&gt;T86,"○","　")</f>
        <v>○</v>
      </c>
      <c r="Q87" s="326"/>
      <c r="R87" s="326"/>
      <c r="S87" s="326"/>
      <c r="T87" s="328"/>
      <c r="U87" s="326" t="str">
        <f>IF(U86&gt;Y86,"○","　")</f>
        <v>○</v>
      </c>
      <c r="V87" s="326"/>
      <c r="W87" s="326"/>
      <c r="X87" s="326"/>
      <c r="Y87" s="328"/>
      <c r="Z87" s="326" t="str">
        <f>IF(Z86&gt;AD86,"○","　")</f>
        <v>　</v>
      </c>
      <c r="AA87" s="326"/>
      <c r="AB87" s="326"/>
      <c r="AC87" s="326"/>
      <c r="AD87" s="328"/>
      <c r="AE87" s="509"/>
      <c r="AF87" s="485"/>
      <c r="AG87" s="485"/>
      <c r="AH87" s="485"/>
      <c r="AI87" s="486"/>
      <c r="AJ87" s="490"/>
      <c r="AK87" s="492"/>
      <c r="AL87" s="494"/>
      <c r="AM87" s="496"/>
      <c r="AN87" s="497"/>
      <c r="AO87" s="498"/>
      <c r="AP87" s="499"/>
      <c r="AQ87" s="518"/>
      <c r="AX87" s="456"/>
      <c r="AY87" s="456"/>
      <c r="AZ87" s="456"/>
      <c r="BA87" s="456"/>
      <c r="BB87" s="456"/>
      <c r="BC87" s="456"/>
      <c r="BD87" s="456"/>
    </row>
    <row r="88" spans="1:56" ht="13.5" customHeight="1" hidden="1">
      <c r="A88" s="477"/>
      <c r="B88" s="479"/>
      <c r="C88" s="480"/>
      <c r="D88" s="481"/>
      <c r="E88" s="482"/>
      <c r="F88" s="90"/>
      <c r="G88" s="90"/>
      <c r="H88" s="90"/>
      <c r="I88" s="90"/>
      <c r="J88" s="91"/>
      <c r="K88" s="326"/>
      <c r="L88" s="326"/>
      <c r="M88" s="326"/>
      <c r="N88" s="326"/>
      <c r="O88" s="328" t="str">
        <f>IF(O86&gt;K86,"○","　")</f>
        <v>　</v>
      </c>
      <c r="P88" s="326"/>
      <c r="Q88" s="326"/>
      <c r="R88" s="326"/>
      <c r="S88" s="326"/>
      <c r="T88" s="328" t="str">
        <f>IF(T86&gt;P86,"○","　")</f>
        <v>　</v>
      </c>
      <c r="U88" s="326"/>
      <c r="V88" s="326"/>
      <c r="W88" s="326"/>
      <c r="X88" s="326"/>
      <c r="Y88" s="328" t="str">
        <f>IF(Y86&gt;U86,"○","　")</f>
        <v>　</v>
      </c>
      <c r="Z88" s="326"/>
      <c r="AA88" s="326"/>
      <c r="AB88" s="326"/>
      <c r="AC88" s="326"/>
      <c r="AD88" s="328" t="str">
        <f>IF(AD86&gt;Z86,"○","　")</f>
        <v>○</v>
      </c>
      <c r="AE88" s="509"/>
      <c r="AF88" s="485"/>
      <c r="AG88" s="485"/>
      <c r="AH88" s="485"/>
      <c r="AI88" s="486"/>
      <c r="AJ88" s="490"/>
      <c r="AK88" s="492"/>
      <c r="AL88" s="494"/>
      <c r="AM88" s="496"/>
      <c r="AN88" s="497"/>
      <c r="AO88" s="498"/>
      <c r="AP88" s="499"/>
      <c r="AQ88" s="518"/>
      <c r="AX88" s="456"/>
      <c r="AY88" s="456"/>
      <c r="AZ88" s="456"/>
      <c r="BA88" s="456"/>
      <c r="BB88" s="456"/>
      <c r="BC88" s="456"/>
      <c r="BD88" s="456"/>
    </row>
    <row r="89" spans="1:56" ht="18" customHeight="1">
      <c r="A89" s="477"/>
      <c r="B89" s="479"/>
      <c r="C89" s="480"/>
      <c r="D89" s="481"/>
      <c r="E89" s="482"/>
      <c r="F89" s="90"/>
      <c r="G89" s="90"/>
      <c r="H89" s="90"/>
      <c r="I89" s="90"/>
      <c r="J89" s="91"/>
      <c r="K89" s="326">
        <f>AI65</f>
        <v>15</v>
      </c>
      <c r="L89" s="326" t="str">
        <f>IF(K89&gt;O89,"○","　")</f>
        <v>○</v>
      </c>
      <c r="M89" s="326" t="s">
        <v>41</v>
      </c>
      <c r="N89" s="326" t="str">
        <f>IF(O89&gt;K89,"○","　")</f>
        <v>　</v>
      </c>
      <c r="O89" s="328">
        <f>AE65</f>
        <v>9</v>
      </c>
      <c r="P89" s="326">
        <f>AI71</f>
        <v>13</v>
      </c>
      <c r="Q89" s="326" t="str">
        <f>IF(P89&gt;T89,"○","　")</f>
        <v>　</v>
      </c>
      <c r="R89" s="326" t="s">
        <v>41</v>
      </c>
      <c r="S89" s="326" t="str">
        <f>IF(T89&gt;P89,"○","　")</f>
        <v>○</v>
      </c>
      <c r="T89" s="328">
        <f>AE71</f>
        <v>15</v>
      </c>
      <c r="U89" s="326">
        <f>AI77</f>
        <v>16</v>
      </c>
      <c r="V89" s="326" t="str">
        <f>IF(U89&gt;Y89,"○","　")</f>
        <v>○</v>
      </c>
      <c r="W89" s="326" t="s">
        <v>41</v>
      </c>
      <c r="X89" s="326" t="str">
        <f>IF(Y89&gt;U89,"○","　")</f>
        <v>　</v>
      </c>
      <c r="Y89" s="328">
        <f>AE77</f>
        <v>14</v>
      </c>
      <c r="Z89" s="326">
        <f>AI83</f>
        <v>14</v>
      </c>
      <c r="AA89" s="326" t="str">
        <f>IF(Z89&gt;AD89,"○","　")</f>
        <v>　</v>
      </c>
      <c r="AB89" s="326" t="s">
        <v>41</v>
      </c>
      <c r="AC89" s="326" t="str">
        <f>IF(AD89&gt;Z89,"○","　")</f>
        <v>○</v>
      </c>
      <c r="AD89" s="328">
        <f>AE83</f>
        <v>16</v>
      </c>
      <c r="AE89" s="509"/>
      <c r="AF89" s="485"/>
      <c r="AG89" s="485"/>
      <c r="AH89" s="485"/>
      <c r="AI89" s="486"/>
      <c r="AJ89" s="490"/>
      <c r="AK89" s="492"/>
      <c r="AL89" s="494"/>
      <c r="AM89" s="496"/>
      <c r="AN89" s="497"/>
      <c r="AO89" s="498"/>
      <c r="AP89" s="499"/>
      <c r="AQ89" s="518"/>
      <c r="AX89" s="456"/>
      <c r="AY89" s="456"/>
      <c r="AZ89" s="456"/>
      <c r="BA89" s="456"/>
      <c r="BB89" s="456"/>
      <c r="BC89" s="456"/>
      <c r="BD89" s="456"/>
    </row>
    <row r="90" spans="1:56" ht="18" customHeight="1">
      <c r="A90" s="477"/>
      <c r="B90" s="479"/>
      <c r="C90" s="480"/>
      <c r="D90" s="481"/>
      <c r="E90" s="482"/>
      <c r="F90" s="90"/>
      <c r="G90" s="90"/>
      <c r="H90" s="90"/>
      <c r="I90" s="90"/>
      <c r="J90" s="91"/>
      <c r="K90" s="326">
        <f>AI66</f>
        <v>16</v>
      </c>
      <c r="L90" s="326" t="str">
        <f>IF(K90&gt;O90,"○","　")</f>
        <v>○</v>
      </c>
      <c r="M90" s="326" t="s">
        <v>42</v>
      </c>
      <c r="N90" s="326" t="str">
        <f>IF(O90&gt;K90,"○","　")</f>
        <v>　</v>
      </c>
      <c r="O90" s="328">
        <f>AE66</f>
        <v>14</v>
      </c>
      <c r="P90" s="326">
        <f>AI72</f>
        <v>15</v>
      </c>
      <c r="Q90" s="326" t="str">
        <f>IF(P90&gt;T90,"○","　")</f>
        <v>○</v>
      </c>
      <c r="R90" s="326" t="s">
        <v>42</v>
      </c>
      <c r="S90" s="326" t="str">
        <f>IF(T90&gt;P90,"○","　")</f>
        <v>　</v>
      </c>
      <c r="T90" s="328">
        <f>AE72</f>
        <v>5</v>
      </c>
      <c r="U90" s="326">
        <f>AI78</f>
        <v>13</v>
      </c>
      <c r="V90" s="326" t="str">
        <f>IF(U90&gt;Y90,"○","　")</f>
        <v>　</v>
      </c>
      <c r="W90" s="326" t="s">
        <v>42</v>
      </c>
      <c r="X90" s="326" t="str">
        <f>IF(Y90&gt;U90,"○","　")</f>
        <v>○</v>
      </c>
      <c r="Y90" s="328">
        <f>AE78</f>
        <v>15</v>
      </c>
      <c r="Z90" s="326">
        <f>AI84</f>
        <v>14</v>
      </c>
      <c r="AA90" s="326" t="str">
        <f>IF(Z90&gt;AD90,"○","　")</f>
        <v>　</v>
      </c>
      <c r="AB90" s="326" t="s">
        <v>42</v>
      </c>
      <c r="AC90" s="326" t="str">
        <f>IF(AD90&gt;Z90,"○","　")</f>
        <v>○</v>
      </c>
      <c r="AD90" s="328">
        <f>AE84</f>
        <v>16</v>
      </c>
      <c r="AE90" s="509"/>
      <c r="AF90" s="485"/>
      <c r="AG90" s="485"/>
      <c r="AH90" s="485"/>
      <c r="AI90" s="486"/>
      <c r="AJ90" s="490"/>
      <c r="AK90" s="492"/>
      <c r="AL90" s="494"/>
      <c r="AM90" s="503">
        <f>SUM(F86,K86,P86,U86,Z86,AE86,)</f>
        <v>6</v>
      </c>
      <c r="AN90" s="492" t="s">
        <v>42</v>
      </c>
      <c r="AO90" s="494">
        <f>SUM(J86,O86,T86,Y86,AD86,AI86)</f>
        <v>4</v>
      </c>
      <c r="AP90" s="499"/>
      <c r="AQ90" s="518"/>
      <c r="AX90" s="456"/>
      <c r="AY90" s="456"/>
      <c r="AZ90" s="456"/>
      <c r="BA90" s="456"/>
      <c r="BB90" s="456"/>
      <c r="BC90" s="456"/>
      <c r="BD90" s="456"/>
    </row>
    <row r="91" spans="1:56" ht="18" customHeight="1" thickBot="1">
      <c r="A91" s="478"/>
      <c r="B91" s="519"/>
      <c r="C91" s="520"/>
      <c r="D91" s="521"/>
      <c r="E91" s="522"/>
      <c r="F91" s="100"/>
      <c r="G91" s="100"/>
      <c r="H91" s="100"/>
      <c r="I91" s="100"/>
      <c r="J91" s="101"/>
      <c r="K91" s="327">
        <f>AI67</f>
        <v>0</v>
      </c>
      <c r="L91" s="327" t="str">
        <f>IF(K91&gt;O91,"○","　")</f>
        <v>　</v>
      </c>
      <c r="M91" s="327" t="s">
        <v>42</v>
      </c>
      <c r="N91" s="327" t="str">
        <f>IF(O91&gt;K91,"○","　")</f>
        <v>　</v>
      </c>
      <c r="O91" s="329">
        <f>AE67</f>
        <v>0</v>
      </c>
      <c r="P91" s="327">
        <f>AI73</f>
        <v>17</v>
      </c>
      <c r="Q91" s="327" t="str">
        <f>IF(P91&gt;T91,"○","　")</f>
        <v>○</v>
      </c>
      <c r="R91" s="327" t="s">
        <v>42</v>
      </c>
      <c r="S91" s="327" t="str">
        <f>IF(T91&gt;P91,"○","　")</f>
        <v>　</v>
      </c>
      <c r="T91" s="329">
        <f>AE73</f>
        <v>16</v>
      </c>
      <c r="U91" s="327">
        <f>AI79</f>
        <v>15</v>
      </c>
      <c r="V91" s="327" t="str">
        <f>IF(U91&gt;Y91,"○","　")</f>
        <v>○</v>
      </c>
      <c r="W91" s="327" t="s">
        <v>42</v>
      </c>
      <c r="X91" s="327" t="str">
        <f>IF(Y91&gt;U91,"○","　")</f>
        <v>　</v>
      </c>
      <c r="Y91" s="329">
        <f>AE79</f>
        <v>11</v>
      </c>
      <c r="Z91" s="327">
        <f>AI85</f>
        <v>0</v>
      </c>
      <c r="AA91" s="327" t="str">
        <f>IF(Z91&gt;AD91,"○","　")</f>
        <v>　</v>
      </c>
      <c r="AB91" s="327" t="s">
        <v>42</v>
      </c>
      <c r="AC91" s="327" t="str">
        <f>IF(AD91&gt;Z91,"○","　")</f>
        <v>　</v>
      </c>
      <c r="AD91" s="329">
        <f>AE85</f>
        <v>0</v>
      </c>
      <c r="AE91" s="523"/>
      <c r="AF91" s="524"/>
      <c r="AG91" s="524"/>
      <c r="AH91" s="524"/>
      <c r="AI91" s="525"/>
      <c r="AJ91" s="526"/>
      <c r="AK91" s="527"/>
      <c r="AL91" s="528"/>
      <c r="AM91" s="529"/>
      <c r="AN91" s="527"/>
      <c r="AO91" s="528"/>
      <c r="AP91" s="530"/>
      <c r="AQ91" s="531"/>
      <c r="AX91" s="456"/>
      <c r="AY91" s="456"/>
      <c r="AZ91" s="456"/>
      <c r="BA91" s="456"/>
      <c r="BB91" s="456"/>
      <c r="BC91" s="456"/>
      <c r="BD91" s="456"/>
    </row>
    <row r="93" spans="6:45" ht="12.75" hidden="1">
      <c r="F93" s="75">
        <v>1</v>
      </c>
      <c r="G93" s="75"/>
      <c r="H93" s="75">
        <v>2</v>
      </c>
      <c r="I93" s="75"/>
      <c r="J93" s="75">
        <v>3</v>
      </c>
      <c r="K93" s="75">
        <v>4</v>
      </c>
      <c r="L93" s="75"/>
      <c r="M93" s="75">
        <v>5</v>
      </c>
      <c r="N93" s="75"/>
      <c r="O93" s="75">
        <v>6</v>
      </c>
      <c r="P93" s="75">
        <v>7</v>
      </c>
      <c r="Q93" s="75"/>
      <c r="R93" s="75">
        <v>8</v>
      </c>
      <c r="S93" s="75"/>
      <c r="T93" s="75">
        <v>9</v>
      </c>
      <c r="U93" s="75">
        <v>10</v>
      </c>
      <c r="W93" s="75">
        <v>11</v>
      </c>
      <c r="Y93" s="75">
        <v>12</v>
      </c>
      <c r="AS93" s="65">
        <v>24</v>
      </c>
    </row>
    <row r="94" spans="6:45" ht="12.75" hidden="1">
      <c r="F94" s="76">
        <f>SUM(AE77:AE79,AI77:AI79)</f>
        <v>84</v>
      </c>
      <c r="G94" s="76" t="e">
        <f>SUM(#REF!)</f>
        <v>#REF!</v>
      </c>
      <c r="H94" s="76">
        <f>SUM(Z71:Z73,AD71:AD73)</f>
        <v>78</v>
      </c>
      <c r="I94" s="76" t="e">
        <f>SUM(#REF!)</f>
        <v>#REF!</v>
      </c>
      <c r="J94" s="76">
        <f>SUM(K59:K61,O59:O61)</f>
        <v>53</v>
      </c>
      <c r="K94" s="76">
        <f>SUM(AE71:AE73,AI71:AI73)</f>
        <v>81</v>
      </c>
      <c r="L94" s="76" t="e">
        <f>SUM(#REF!)</f>
        <v>#REF!</v>
      </c>
      <c r="M94" s="76">
        <f>SUM(U59:U61,Y59:Y61)</f>
        <v>56</v>
      </c>
      <c r="N94" s="76" t="e">
        <f>SUM(#REF!)</f>
        <v>#REF!</v>
      </c>
      <c r="O94" s="76">
        <f>SUM(Z65:Z67,AD65:AD67)</f>
        <v>55</v>
      </c>
      <c r="P94" s="76">
        <f>SUM(U71:U73,Y71:Y73)</f>
        <v>58</v>
      </c>
      <c r="Q94" s="76" t="e">
        <f>SUM(#REF!)</f>
        <v>#REF!</v>
      </c>
      <c r="R94" s="76">
        <f>SUM(AE65:AE67,AI65:AI67)</f>
        <v>54</v>
      </c>
      <c r="S94" s="76" t="e">
        <f>SUM(#REF!)</f>
        <v>#REF!</v>
      </c>
      <c r="T94" s="76">
        <f>SUM(Z59:Z61,AD59:AD61)</f>
        <v>52</v>
      </c>
      <c r="U94" s="76">
        <f>SUM(U65:U67,Y65:Y67)</f>
        <v>78</v>
      </c>
      <c r="W94" s="76">
        <f>SUM(AE83:AE85,AI83:AI85)</f>
        <v>60</v>
      </c>
      <c r="Y94" s="76">
        <f>SUM(P59:P61,T59:T61)</f>
        <v>81</v>
      </c>
      <c r="AS94" s="65">
        <f>SUM(AS56:AS91)</f>
        <v>24</v>
      </c>
    </row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spans="79:85" ht="12.75" hidden="1">
      <c r="CA116" s="65" t="s">
        <v>47</v>
      </c>
      <c r="CD116" s="65" t="s">
        <v>48</v>
      </c>
      <c r="CG116" s="65" t="s">
        <v>49</v>
      </c>
    </row>
    <row r="117" spans="6:85" ht="12.75" hidden="1">
      <c r="F117" s="75">
        <v>1</v>
      </c>
      <c r="G117" s="75"/>
      <c r="H117" s="75">
        <v>2</v>
      </c>
      <c r="I117" s="75"/>
      <c r="J117" s="75">
        <v>3</v>
      </c>
      <c r="K117" s="75">
        <v>4</v>
      </c>
      <c r="L117" s="75"/>
      <c r="M117" s="75">
        <v>5</v>
      </c>
      <c r="N117" s="75"/>
      <c r="O117" s="75">
        <v>6</v>
      </c>
      <c r="P117" s="75">
        <v>7</v>
      </c>
      <c r="Q117" s="75"/>
      <c r="R117" s="75">
        <v>8</v>
      </c>
      <c r="S117" s="75"/>
      <c r="T117" s="75">
        <v>9</v>
      </c>
      <c r="U117" s="75">
        <v>10</v>
      </c>
      <c r="W117" s="75">
        <v>11</v>
      </c>
      <c r="Y117" s="75">
        <v>12</v>
      </c>
      <c r="CA117" s="65" t="s">
        <v>18</v>
      </c>
      <c r="CD117" s="65" t="s">
        <v>18</v>
      </c>
      <c r="CG117" s="65" t="s">
        <v>18</v>
      </c>
    </row>
    <row r="118" spans="6:87" ht="12.75" hidden="1">
      <c r="F118" s="76">
        <f aca="true" t="shared" si="2" ref="F118:U118">F94</f>
        <v>84</v>
      </c>
      <c r="G118" s="76" t="e">
        <f t="shared" si="2"/>
        <v>#REF!</v>
      </c>
      <c r="H118" s="76">
        <f t="shared" si="2"/>
        <v>78</v>
      </c>
      <c r="I118" s="76" t="e">
        <f t="shared" si="2"/>
        <v>#REF!</v>
      </c>
      <c r="J118" s="76">
        <f t="shared" si="2"/>
        <v>53</v>
      </c>
      <c r="K118" s="76">
        <f t="shared" si="2"/>
        <v>81</v>
      </c>
      <c r="L118" s="76" t="e">
        <f t="shared" si="2"/>
        <v>#REF!</v>
      </c>
      <c r="M118" s="76">
        <f t="shared" si="2"/>
        <v>56</v>
      </c>
      <c r="N118" s="76" t="e">
        <f t="shared" si="2"/>
        <v>#REF!</v>
      </c>
      <c r="O118" s="76">
        <f t="shared" si="2"/>
        <v>55</v>
      </c>
      <c r="P118" s="76">
        <f t="shared" si="2"/>
        <v>58</v>
      </c>
      <c r="Q118" s="76" t="e">
        <f t="shared" si="2"/>
        <v>#REF!</v>
      </c>
      <c r="R118" s="76">
        <f t="shared" si="2"/>
        <v>54</v>
      </c>
      <c r="S118" s="76" t="e">
        <f t="shared" si="2"/>
        <v>#REF!</v>
      </c>
      <c r="T118" s="76">
        <f t="shared" si="2"/>
        <v>52</v>
      </c>
      <c r="U118" s="76">
        <f t="shared" si="2"/>
        <v>78</v>
      </c>
      <c r="W118" s="76">
        <f>W94</f>
        <v>60</v>
      </c>
      <c r="Y118" s="76">
        <f>Y94</f>
        <v>81</v>
      </c>
      <c r="CA118" s="77" t="str">
        <f>IF(CA119&lt;7,"A",IF(CA119&gt;12,"C","B"))</f>
        <v>A</v>
      </c>
      <c r="CB118" s="77"/>
      <c r="CC118" s="77"/>
      <c r="CD118" s="25"/>
      <c r="CE118" s="25"/>
      <c r="CF118" s="25"/>
      <c r="CG118" s="25"/>
      <c r="CH118" s="25"/>
      <c r="CI118" s="25"/>
    </row>
    <row r="119" spans="79:135" ht="12.75" hidden="1">
      <c r="CA119" s="78">
        <f>C42</f>
        <v>0</v>
      </c>
      <c r="CB119" s="78"/>
      <c r="CC119" s="78"/>
      <c r="CD119" s="78">
        <f>CA119</f>
        <v>0</v>
      </c>
      <c r="CE119" s="78"/>
      <c r="CF119" s="78"/>
      <c r="CG119" s="78">
        <f>CA119</f>
        <v>0</v>
      </c>
      <c r="CH119" s="78"/>
      <c r="CI119" s="78"/>
      <c r="CL119" s="65">
        <v>1</v>
      </c>
      <c r="CO119" s="65">
        <v>2</v>
      </c>
      <c r="CR119" s="65">
        <v>3</v>
      </c>
      <c r="CU119" s="65">
        <v>4</v>
      </c>
      <c r="CX119" s="65">
        <v>5</v>
      </c>
      <c r="DA119" s="65">
        <v>6</v>
      </c>
      <c r="DD119" s="65">
        <v>7</v>
      </c>
      <c r="DG119" s="65">
        <v>8</v>
      </c>
      <c r="DJ119" s="65">
        <v>9</v>
      </c>
      <c r="DM119" s="65">
        <v>10</v>
      </c>
      <c r="DP119" s="65">
        <v>11</v>
      </c>
      <c r="DS119" s="65">
        <v>12</v>
      </c>
      <c r="DV119" s="65">
        <v>13</v>
      </c>
      <c r="DY119" s="65">
        <v>14</v>
      </c>
      <c r="EB119" s="65">
        <v>15</v>
      </c>
      <c r="EE119" s="65">
        <v>16</v>
      </c>
    </row>
    <row r="120" spans="78:137" ht="12.75">
      <c r="BZ120" s="65">
        <v>1</v>
      </c>
      <c r="CA120" s="65">
        <f aca="true" t="shared" si="3" ref="CA120:CC125">IF($CA$119=1,CL120,IF($CA$119=2,CO120,IF($CA$119=3,CR120,IF($CA$119=4,CU120,IF($CA$119=5,CX120,IF($CA$119=6,DA120,""))))))</f>
      </c>
      <c r="CB120" s="65">
        <f t="shared" si="3"/>
      </c>
      <c r="CC120" s="65">
        <f t="shared" si="3"/>
      </c>
      <c r="CD120" s="65">
        <f aca="true" t="shared" si="4" ref="CD120:CF131">IF($CA$119=7,DD120,IF($CA$119=8,DG120,IF($CA$119=9,DJ120,IF($CA$119=10,DM120,IF($CA$119=11,DP120,IF($CA$119=12,DS120,""))))))</f>
      </c>
      <c r="CE120" s="65">
        <f t="shared" si="4"/>
      </c>
      <c r="CF120" s="65">
        <f t="shared" si="4"/>
      </c>
      <c r="CG120" s="65">
        <f aca="true" t="shared" si="5" ref="CG120:CI130">IF($CA$119=13,DV120,IF($CA$119=14,DY120,IF($CA$119=15,EB120,IF($CA$119=16,EE120,""))))</f>
      </c>
      <c r="CH120" s="65">
        <f t="shared" si="5"/>
      </c>
      <c r="CI120" s="65">
        <f t="shared" si="5"/>
      </c>
      <c r="CL120" s="65">
        <v>1</v>
      </c>
      <c r="CM120" s="65" t="s">
        <v>50</v>
      </c>
      <c r="CN120" s="65" t="s">
        <v>51</v>
      </c>
      <c r="CO120" s="65">
        <v>1</v>
      </c>
      <c r="CP120" s="65" t="s">
        <v>52</v>
      </c>
      <c r="CQ120" s="65" t="s">
        <v>53</v>
      </c>
      <c r="CR120" s="65">
        <v>1</v>
      </c>
      <c r="CS120" s="65" t="s">
        <v>54</v>
      </c>
      <c r="CT120" s="65" t="s">
        <v>53</v>
      </c>
      <c r="CU120" s="65">
        <v>1</v>
      </c>
      <c r="CV120" s="65" t="s">
        <v>55</v>
      </c>
      <c r="CW120" s="65" t="s">
        <v>56</v>
      </c>
      <c r="CX120" s="65">
        <v>1</v>
      </c>
      <c r="CY120" s="65" t="s">
        <v>57</v>
      </c>
      <c r="CZ120" s="65" t="s">
        <v>58</v>
      </c>
      <c r="DA120" s="65" t="s">
        <v>59</v>
      </c>
      <c r="DB120" s="65" t="s">
        <v>60</v>
      </c>
      <c r="DC120" s="65" t="s">
        <v>61</v>
      </c>
      <c r="DD120" s="65" t="s">
        <v>62</v>
      </c>
      <c r="DE120" s="65" t="s">
        <v>52</v>
      </c>
      <c r="DF120" s="65" t="s">
        <v>53</v>
      </c>
      <c r="DG120" s="65" t="s">
        <v>63</v>
      </c>
      <c r="DH120" s="65" t="s">
        <v>64</v>
      </c>
      <c r="DI120" s="65" t="s">
        <v>65</v>
      </c>
      <c r="DJ120" s="65" t="s">
        <v>66</v>
      </c>
      <c r="DK120" s="65" t="s">
        <v>64</v>
      </c>
      <c r="DL120" s="65" t="s">
        <v>65</v>
      </c>
      <c r="DM120" s="65" t="s">
        <v>67</v>
      </c>
      <c r="DN120" s="65" t="s">
        <v>68</v>
      </c>
      <c r="DO120" s="65" t="s">
        <v>61</v>
      </c>
      <c r="DP120" s="65">
        <v>0</v>
      </c>
      <c r="DQ120" s="65">
        <v>0</v>
      </c>
      <c r="DR120" s="65">
        <v>0</v>
      </c>
      <c r="DS120" s="65">
        <v>0</v>
      </c>
      <c r="DT120" s="65">
        <v>0</v>
      </c>
      <c r="DU120" s="65">
        <v>0</v>
      </c>
      <c r="DV120" s="65" t="s">
        <v>67</v>
      </c>
      <c r="DW120" s="65" t="s">
        <v>68</v>
      </c>
      <c r="DX120" s="65" t="s">
        <v>61</v>
      </c>
      <c r="DY120" s="65">
        <v>0</v>
      </c>
      <c r="DZ120" s="65">
        <v>0</v>
      </c>
      <c r="EA120" s="65">
        <v>0</v>
      </c>
      <c r="EB120" s="65">
        <v>0</v>
      </c>
      <c r="EC120" s="65">
        <v>0</v>
      </c>
      <c r="ED120" s="65">
        <v>0</v>
      </c>
      <c r="EE120" s="65">
        <v>0</v>
      </c>
      <c r="EF120" s="65">
        <v>0</v>
      </c>
      <c r="EG120" s="65">
        <v>0</v>
      </c>
    </row>
    <row r="121" spans="78:137" ht="12.75">
      <c r="BZ121" s="65">
        <v>2</v>
      </c>
      <c r="CA121" s="65">
        <f t="shared" si="3"/>
      </c>
      <c r="CB121" s="65">
        <f t="shared" si="3"/>
      </c>
      <c r="CC121" s="65">
        <f t="shared" si="3"/>
      </c>
      <c r="CD121" s="65">
        <f t="shared" si="4"/>
      </c>
      <c r="CE121" s="65">
        <f t="shared" si="4"/>
      </c>
      <c r="CF121" s="65">
        <f t="shared" si="4"/>
      </c>
      <c r="CG121" s="65">
        <f t="shared" si="5"/>
      </c>
      <c r="CH121" s="65">
        <f t="shared" si="5"/>
      </c>
      <c r="CI121" s="65">
        <f t="shared" si="5"/>
      </c>
      <c r="CL121" s="65">
        <v>2</v>
      </c>
      <c r="CM121" s="65" t="s">
        <v>69</v>
      </c>
      <c r="CN121" s="65" t="s">
        <v>61</v>
      </c>
      <c r="CO121" s="65">
        <v>2</v>
      </c>
      <c r="CP121" s="65" t="s">
        <v>68</v>
      </c>
      <c r="CQ121" s="65" t="s">
        <v>61</v>
      </c>
      <c r="CR121" s="65">
        <v>2</v>
      </c>
      <c r="CS121" s="65" t="s">
        <v>70</v>
      </c>
      <c r="CT121" s="65" t="s">
        <v>53</v>
      </c>
      <c r="CU121" s="65">
        <v>2</v>
      </c>
      <c r="CV121" s="65" t="s">
        <v>71</v>
      </c>
      <c r="CW121" s="65" t="s">
        <v>53</v>
      </c>
      <c r="CX121" s="65">
        <v>2</v>
      </c>
      <c r="CY121" s="65" t="s">
        <v>72</v>
      </c>
      <c r="CZ121" s="65" t="s">
        <v>73</v>
      </c>
      <c r="DA121" s="65" t="s">
        <v>74</v>
      </c>
      <c r="DB121" s="65" t="s">
        <v>75</v>
      </c>
      <c r="DC121" s="65" t="s">
        <v>53</v>
      </c>
      <c r="DD121" s="65" t="s">
        <v>76</v>
      </c>
      <c r="DE121" s="65" t="s">
        <v>50</v>
      </c>
      <c r="DF121" s="65" t="s">
        <v>51</v>
      </c>
      <c r="DG121" s="65" t="s">
        <v>77</v>
      </c>
      <c r="DH121" s="65" t="s">
        <v>50</v>
      </c>
      <c r="DI121" s="65" t="s">
        <v>51</v>
      </c>
      <c r="DJ121" s="65" t="s">
        <v>78</v>
      </c>
      <c r="DK121" s="65" t="s">
        <v>79</v>
      </c>
      <c r="DL121" s="65" t="s">
        <v>51</v>
      </c>
      <c r="DM121" s="65" t="s">
        <v>80</v>
      </c>
      <c r="DN121" s="65" t="s">
        <v>81</v>
      </c>
      <c r="DO121" s="65" t="s">
        <v>82</v>
      </c>
      <c r="DP121" s="65">
        <v>0</v>
      </c>
      <c r="DQ121" s="65">
        <v>0</v>
      </c>
      <c r="DR121" s="65">
        <v>0</v>
      </c>
      <c r="DS121" s="65">
        <v>0</v>
      </c>
      <c r="DT121" s="65">
        <v>0</v>
      </c>
      <c r="DU121" s="65">
        <v>0</v>
      </c>
      <c r="DV121" s="65" t="s">
        <v>80</v>
      </c>
      <c r="DW121" s="65" t="s">
        <v>81</v>
      </c>
      <c r="DX121" s="65" t="s">
        <v>82</v>
      </c>
      <c r="DY121" s="65">
        <v>0</v>
      </c>
      <c r="DZ121" s="65">
        <v>0</v>
      </c>
      <c r="EA121" s="65">
        <v>0</v>
      </c>
      <c r="EB121" s="65">
        <v>0</v>
      </c>
      <c r="EC121" s="65">
        <v>0</v>
      </c>
      <c r="ED121" s="65">
        <v>0</v>
      </c>
      <c r="EE121" s="65">
        <v>0</v>
      </c>
      <c r="EF121" s="65">
        <v>0</v>
      </c>
      <c r="EG121" s="65">
        <v>0</v>
      </c>
    </row>
    <row r="122" spans="78:137" ht="12.75">
      <c r="BZ122" s="65">
        <v>3</v>
      </c>
      <c r="CA122" s="65">
        <f t="shared" si="3"/>
      </c>
      <c r="CB122" s="65">
        <f t="shared" si="3"/>
      </c>
      <c r="CC122" s="65">
        <f t="shared" si="3"/>
      </c>
      <c r="CD122" s="65">
        <f t="shared" si="4"/>
      </c>
      <c r="CE122" s="65">
        <f t="shared" si="4"/>
      </c>
      <c r="CF122" s="65">
        <f t="shared" si="4"/>
      </c>
      <c r="CG122" s="65">
        <f t="shared" si="5"/>
      </c>
      <c r="CH122" s="65">
        <f t="shared" si="5"/>
      </c>
      <c r="CI122" s="65">
        <f t="shared" si="5"/>
      </c>
      <c r="CL122" s="65">
        <v>3</v>
      </c>
      <c r="CM122" s="65" t="s">
        <v>83</v>
      </c>
      <c r="CN122" s="65" t="s">
        <v>84</v>
      </c>
      <c r="CO122" s="65">
        <v>3</v>
      </c>
      <c r="CP122" s="65" t="s">
        <v>85</v>
      </c>
      <c r="CQ122" s="65" t="s">
        <v>84</v>
      </c>
      <c r="CR122" s="65">
        <v>3</v>
      </c>
      <c r="CS122" s="65" t="s">
        <v>86</v>
      </c>
      <c r="CT122" s="65" t="s">
        <v>87</v>
      </c>
      <c r="CU122" s="65">
        <v>3</v>
      </c>
      <c r="CV122" s="65" t="s">
        <v>88</v>
      </c>
      <c r="CW122" s="65" t="s">
        <v>58</v>
      </c>
      <c r="CX122" s="65">
        <v>3</v>
      </c>
      <c r="CY122" s="65" t="s">
        <v>89</v>
      </c>
      <c r="CZ122" s="65" t="s">
        <v>51</v>
      </c>
      <c r="DA122" s="65" t="s">
        <v>90</v>
      </c>
      <c r="DB122" s="65" t="s">
        <v>91</v>
      </c>
      <c r="DC122" s="65" t="s">
        <v>53</v>
      </c>
      <c r="DD122" s="65" t="s">
        <v>92</v>
      </c>
      <c r="DE122" s="65" t="s">
        <v>93</v>
      </c>
      <c r="DF122" s="65" t="s">
        <v>58</v>
      </c>
      <c r="DG122" s="65" t="s">
        <v>94</v>
      </c>
      <c r="DH122" s="65" t="s">
        <v>95</v>
      </c>
      <c r="DI122" s="65" t="s">
        <v>87</v>
      </c>
      <c r="DJ122" s="65" t="s">
        <v>96</v>
      </c>
      <c r="DK122" s="65" t="s">
        <v>97</v>
      </c>
      <c r="DL122" s="65" t="s">
        <v>98</v>
      </c>
      <c r="DM122" s="65" t="s">
        <v>99</v>
      </c>
      <c r="DN122" s="65" t="s">
        <v>81</v>
      </c>
      <c r="DO122" s="65" t="s">
        <v>82</v>
      </c>
      <c r="DP122" s="65">
        <v>0</v>
      </c>
      <c r="DQ122" s="65">
        <v>0</v>
      </c>
      <c r="DR122" s="65">
        <v>0</v>
      </c>
      <c r="DS122" s="65">
        <v>0</v>
      </c>
      <c r="DT122" s="65">
        <v>0</v>
      </c>
      <c r="DU122" s="65">
        <v>0</v>
      </c>
      <c r="DV122" s="65" t="s">
        <v>99</v>
      </c>
      <c r="DW122" s="65" t="s">
        <v>81</v>
      </c>
      <c r="DX122" s="65" t="s">
        <v>82</v>
      </c>
      <c r="DY122" s="65">
        <v>0</v>
      </c>
      <c r="DZ122" s="65">
        <v>0</v>
      </c>
      <c r="EA122" s="65">
        <v>0</v>
      </c>
      <c r="EB122" s="65">
        <v>0</v>
      </c>
      <c r="EC122" s="65">
        <v>0</v>
      </c>
      <c r="ED122" s="65">
        <v>0</v>
      </c>
      <c r="EE122" s="65">
        <v>0</v>
      </c>
      <c r="EF122" s="65">
        <v>0</v>
      </c>
      <c r="EG122" s="65">
        <v>0</v>
      </c>
    </row>
    <row r="123" spans="1:137" ht="12.75">
      <c r="A123" s="25"/>
      <c r="B123" s="25"/>
      <c r="BZ123" s="65">
        <v>4</v>
      </c>
      <c r="CA123" s="65">
        <f t="shared" si="3"/>
      </c>
      <c r="CB123" s="65">
        <f t="shared" si="3"/>
      </c>
      <c r="CC123" s="65">
        <f t="shared" si="3"/>
      </c>
      <c r="CD123" s="65">
        <f t="shared" si="4"/>
      </c>
      <c r="CE123" s="65">
        <f t="shared" si="4"/>
      </c>
      <c r="CF123" s="65">
        <f t="shared" si="4"/>
      </c>
      <c r="CG123" s="65">
        <f t="shared" si="5"/>
      </c>
      <c r="CH123" s="65">
        <f t="shared" si="5"/>
      </c>
      <c r="CI123" s="65">
        <f t="shared" si="5"/>
      </c>
      <c r="CL123" s="65">
        <v>4</v>
      </c>
      <c r="CM123" s="65" t="s">
        <v>100</v>
      </c>
      <c r="CN123" s="65" t="s">
        <v>101</v>
      </c>
      <c r="CO123" s="65">
        <v>4</v>
      </c>
      <c r="CP123" s="65" t="s">
        <v>102</v>
      </c>
      <c r="CQ123" s="65" t="s">
        <v>73</v>
      </c>
      <c r="CR123" s="65">
        <v>4</v>
      </c>
      <c r="CS123" s="65" t="s">
        <v>103</v>
      </c>
      <c r="CT123" s="65" t="s">
        <v>56</v>
      </c>
      <c r="CU123" s="65">
        <v>4</v>
      </c>
      <c r="CV123" s="65" t="s">
        <v>104</v>
      </c>
      <c r="CW123" s="65" t="s">
        <v>105</v>
      </c>
      <c r="CX123" s="65">
        <v>4</v>
      </c>
      <c r="CY123" s="65" t="s">
        <v>106</v>
      </c>
      <c r="CZ123" s="65" t="s">
        <v>82</v>
      </c>
      <c r="DA123" s="65" t="s">
        <v>107</v>
      </c>
      <c r="DB123" s="65" t="s">
        <v>108</v>
      </c>
      <c r="DC123" s="65" t="s">
        <v>98</v>
      </c>
      <c r="DD123" s="65" t="s">
        <v>109</v>
      </c>
      <c r="DE123" s="65" t="s">
        <v>110</v>
      </c>
      <c r="DF123" s="65" t="s">
        <v>111</v>
      </c>
      <c r="DG123" s="65" t="s">
        <v>112</v>
      </c>
      <c r="DH123" s="65" t="s">
        <v>85</v>
      </c>
      <c r="DI123" s="65" t="s">
        <v>84</v>
      </c>
      <c r="DJ123" s="65" t="s">
        <v>113</v>
      </c>
      <c r="DK123" s="65" t="s">
        <v>72</v>
      </c>
      <c r="DL123" s="65" t="s">
        <v>73</v>
      </c>
      <c r="DM123" s="65" t="s">
        <v>114</v>
      </c>
      <c r="DN123" s="65" t="s">
        <v>115</v>
      </c>
      <c r="DO123" s="65" t="s">
        <v>84</v>
      </c>
      <c r="DP123" s="65">
        <v>0</v>
      </c>
      <c r="DQ123" s="65">
        <v>0</v>
      </c>
      <c r="DR123" s="65">
        <v>0</v>
      </c>
      <c r="DS123" s="65">
        <v>0</v>
      </c>
      <c r="DT123" s="65">
        <v>0</v>
      </c>
      <c r="DU123" s="65">
        <v>0</v>
      </c>
      <c r="DV123" s="65" t="s">
        <v>114</v>
      </c>
      <c r="DW123" s="65" t="s">
        <v>115</v>
      </c>
      <c r="DX123" s="65" t="s">
        <v>84</v>
      </c>
      <c r="DY123" s="65">
        <v>0</v>
      </c>
      <c r="DZ123" s="65">
        <v>0</v>
      </c>
      <c r="EA123" s="65">
        <v>0</v>
      </c>
      <c r="EB123" s="65">
        <v>0</v>
      </c>
      <c r="EC123" s="65">
        <v>0</v>
      </c>
      <c r="ED123" s="65">
        <v>0</v>
      </c>
      <c r="EE123" s="65">
        <v>0</v>
      </c>
      <c r="EF123" s="65">
        <v>0</v>
      </c>
      <c r="EG123" s="65">
        <v>0</v>
      </c>
    </row>
    <row r="124" spans="1:137" ht="12.75">
      <c r="A124" s="25"/>
      <c r="B124" s="25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BZ124" s="65">
        <v>5</v>
      </c>
      <c r="CA124" s="65">
        <f t="shared" si="3"/>
      </c>
      <c r="CB124" s="65">
        <f t="shared" si="3"/>
      </c>
      <c r="CC124" s="65">
        <f t="shared" si="3"/>
      </c>
      <c r="CD124" s="65">
        <f t="shared" si="4"/>
      </c>
      <c r="CE124" s="65">
        <f t="shared" si="4"/>
      </c>
      <c r="CF124" s="65">
        <f t="shared" si="4"/>
      </c>
      <c r="CG124" s="65">
        <f t="shared" si="5"/>
      </c>
      <c r="CH124" s="65">
        <f t="shared" si="5"/>
      </c>
      <c r="CI124" s="65">
        <f t="shared" si="5"/>
      </c>
      <c r="CL124" s="65">
        <v>0</v>
      </c>
      <c r="CM124" s="65" t="s">
        <v>116</v>
      </c>
      <c r="CN124" s="65" t="s">
        <v>111</v>
      </c>
      <c r="CO124" s="65">
        <v>0</v>
      </c>
      <c r="CP124" s="65">
        <v>0</v>
      </c>
      <c r="CQ124" s="65">
        <v>0</v>
      </c>
      <c r="CR124" s="65">
        <v>0</v>
      </c>
      <c r="CS124" s="65">
        <v>0</v>
      </c>
      <c r="CT124" s="65">
        <v>0</v>
      </c>
      <c r="CU124" s="65">
        <v>5</v>
      </c>
      <c r="CV124" s="65" t="s">
        <v>79</v>
      </c>
      <c r="CW124" s="65" t="s">
        <v>51</v>
      </c>
      <c r="CX124" s="65">
        <v>5</v>
      </c>
      <c r="CY124" s="65" t="s">
        <v>117</v>
      </c>
      <c r="CZ124" s="65" t="s">
        <v>118</v>
      </c>
      <c r="DA124" s="65" t="s">
        <v>119</v>
      </c>
      <c r="DB124" s="65" t="s">
        <v>120</v>
      </c>
      <c r="DC124" s="65" t="s">
        <v>61</v>
      </c>
      <c r="DD124" s="65">
        <v>0</v>
      </c>
      <c r="DE124" s="65">
        <v>0</v>
      </c>
      <c r="DF124" s="65">
        <v>0</v>
      </c>
      <c r="DG124" s="65">
        <v>0</v>
      </c>
      <c r="DH124" s="65">
        <v>0</v>
      </c>
      <c r="DI124" s="65">
        <v>0</v>
      </c>
      <c r="DJ124" s="65" t="s">
        <v>121</v>
      </c>
      <c r="DK124" s="65" t="s">
        <v>93</v>
      </c>
      <c r="DL124" s="65" t="s">
        <v>58</v>
      </c>
      <c r="DM124" s="65" t="s">
        <v>122</v>
      </c>
      <c r="DN124" s="65" t="s">
        <v>103</v>
      </c>
      <c r="DO124" s="65" t="s">
        <v>56</v>
      </c>
      <c r="DP124" s="65">
        <v>0</v>
      </c>
      <c r="DQ124" s="65">
        <v>0</v>
      </c>
      <c r="DR124" s="65">
        <v>0</v>
      </c>
      <c r="DS124" s="65">
        <v>0</v>
      </c>
      <c r="DT124" s="65">
        <v>0</v>
      </c>
      <c r="DU124" s="65">
        <v>0</v>
      </c>
      <c r="DV124" s="65" t="s">
        <v>122</v>
      </c>
      <c r="DW124" s="65" t="s">
        <v>103</v>
      </c>
      <c r="DX124" s="65" t="s">
        <v>56</v>
      </c>
      <c r="DY124" s="65">
        <v>0</v>
      </c>
      <c r="DZ124" s="65">
        <v>0</v>
      </c>
      <c r="EA124" s="65">
        <v>0</v>
      </c>
      <c r="EB124" s="65">
        <v>0</v>
      </c>
      <c r="EC124" s="65">
        <v>0</v>
      </c>
      <c r="ED124" s="65">
        <v>0</v>
      </c>
      <c r="EE124" s="65">
        <v>0</v>
      </c>
      <c r="EF124" s="65">
        <v>0</v>
      </c>
      <c r="EG124" s="65">
        <v>0</v>
      </c>
    </row>
    <row r="125" spans="1:137" ht="12.75">
      <c r="A125" s="25"/>
      <c r="B125" s="25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BZ125" s="65">
        <v>6</v>
      </c>
      <c r="CA125" s="65">
        <f t="shared" si="3"/>
      </c>
      <c r="CB125" s="65">
        <f t="shared" si="3"/>
      </c>
      <c r="CC125" s="65">
        <f t="shared" si="3"/>
      </c>
      <c r="CD125" s="65">
        <f t="shared" si="4"/>
      </c>
      <c r="CE125" s="65">
        <f t="shared" si="4"/>
      </c>
      <c r="CF125" s="65">
        <f t="shared" si="4"/>
      </c>
      <c r="CG125" s="65">
        <f t="shared" si="5"/>
      </c>
      <c r="CH125" s="65">
        <f t="shared" si="5"/>
      </c>
      <c r="CI125" s="65">
        <f t="shared" si="5"/>
      </c>
      <c r="CL125" s="65">
        <v>0</v>
      </c>
      <c r="CM125" s="65">
        <v>0</v>
      </c>
      <c r="CN125" s="65">
        <v>0</v>
      </c>
      <c r="CO125" s="65">
        <v>0</v>
      </c>
      <c r="CP125" s="65">
        <v>0</v>
      </c>
      <c r="CQ125" s="65">
        <v>0</v>
      </c>
      <c r="CR125" s="65">
        <v>0</v>
      </c>
      <c r="CS125" s="65">
        <v>0</v>
      </c>
      <c r="CT125" s="65">
        <v>0</v>
      </c>
      <c r="CU125" s="65">
        <v>0</v>
      </c>
      <c r="CV125" s="65">
        <v>0</v>
      </c>
      <c r="CW125" s="65">
        <v>0</v>
      </c>
      <c r="CX125" s="65">
        <v>6</v>
      </c>
      <c r="CY125" s="65">
        <v>0</v>
      </c>
      <c r="CZ125" s="65">
        <v>0</v>
      </c>
      <c r="DA125" s="65">
        <v>0</v>
      </c>
      <c r="DB125" s="65">
        <v>0</v>
      </c>
      <c r="DC125" s="65">
        <v>0</v>
      </c>
      <c r="DD125" s="65">
        <v>0</v>
      </c>
      <c r="DE125" s="65">
        <v>0</v>
      </c>
      <c r="DF125" s="65">
        <v>0</v>
      </c>
      <c r="DG125" s="65">
        <v>0</v>
      </c>
      <c r="DH125" s="65">
        <v>0</v>
      </c>
      <c r="DI125" s="65">
        <v>0</v>
      </c>
      <c r="DJ125" s="65">
        <v>0</v>
      </c>
      <c r="DK125" s="65">
        <v>0</v>
      </c>
      <c r="DL125" s="65">
        <v>0</v>
      </c>
      <c r="DM125" s="65">
        <v>0</v>
      </c>
      <c r="DN125" s="65">
        <v>0</v>
      </c>
      <c r="DO125" s="65">
        <v>0</v>
      </c>
      <c r="DP125" s="65">
        <v>0</v>
      </c>
      <c r="DQ125" s="65">
        <v>0</v>
      </c>
      <c r="DR125" s="65">
        <v>0</v>
      </c>
      <c r="DS125" s="65">
        <v>0</v>
      </c>
      <c r="DT125" s="65">
        <v>0</v>
      </c>
      <c r="DU125" s="65">
        <v>0</v>
      </c>
      <c r="DV125" s="65">
        <v>0</v>
      </c>
      <c r="DW125" s="65">
        <v>0</v>
      </c>
      <c r="DX125" s="65">
        <v>0</v>
      </c>
      <c r="DY125" s="65">
        <v>0</v>
      </c>
      <c r="DZ125" s="65">
        <v>0</v>
      </c>
      <c r="EA125" s="65">
        <v>0</v>
      </c>
      <c r="EB125" s="65">
        <v>0</v>
      </c>
      <c r="EC125" s="65">
        <v>0</v>
      </c>
      <c r="ED125" s="65">
        <v>0</v>
      </c>
      <c r="EE125" s="65">
        <v>0</v>
      </c>
      <c r="EF125" s="65">
        <v>0</v>
      </c>
      <c r="EG125" s="65">
        <v>0</v>
      </c>
    </row>
    <row r="126" spans="1:137" ht="12.75">
      <c r="A126" s="25"/>
      <c r="B126" s="25"/>
      <c r="BZ126" s="65">
        <v>7</v>
      </c>
      <c r="CA126" s="65">
        <f>IF($CA$119=1,$CL126,IF($CA$119=2,$CO126,IF($CA$119=3,$CR126,IF($CA$119=4,$CU126,IF($CA$119=5,$CX126,IF($CA$119=6,$DA126,""))))))</f>
      </c>
      <c r="CB126" s="65">
        <f>IF($CA$119=1,$CL126,IF($CA$119=2,$CO126,IF($CA$119=3,$CR126,IF($CA$119=4,$CU126,IF($CA$119=5,$CX126,IF($CA$119=6,$DA126,""))))))</f>
      </c>
      <c r="CC126" s="65">
        <f>IF($CA$119=1,$CL126,IF($CA$119=2,$CO126,IF($CA$119=3,$CR126,IF($CA$119=4,$CU126,IF($CA$119=5,$CX126,IF($CA$119=6,$DA126,""))))))</f>
      </c>
      <c r="CD126" s="65">
        <f t="shared" si="4"/>
      </c>
      <c r="CE126" s="65">
        <f t="shared" si="4"/>
      </c>
      <c r="CF126" s="65">
        <f t="shared" si="4"/>
      </c>
      <c r="CG126" s="65">
        <f t="shared" si="5"/>
      </c>
      <c r="CH126" s="65">
        <f t="shared" si="5"/>
      </c>
      <c r="CI126" s="65">
        <f t="shared" si="5"/>
      </c>
      <c r="CL126" s="65">
        <v>0</v>
      </c>
      <c r="CM126" s="65">
        <v>0</v>
      </c>
      <c r="CN126" s="65">
        <v>0</v>
      </c>
      <c r="CO126" s="65">
        <v>0</v>
      </c>
      <c r="CP126" s="65">
        <v>0</v>
      </c>
      <c r="CQ126" s="65">
        <v>0</v>
      </c>
      <c r="CR126" s="65">
        <v>0</v>
      </c>
      <c r="CS126" s="65">
        <v>0</v>
      </c>
      <c r="CT126" s="65">
        <v>0</v>
      </c>
      <c r="CU126" s="65">
        <v>0</v>
      </c>
      <c r="CV126" s="65">
        <v>0</v>
      </c>
      <c r="CW126" s="65">
        <v>0</v>
      </c>
      <c r="CX126" s="65">
        <v>0</v>
      </c>
      <c r="CY126" s="65">
        <v>0</v>
      </c>
      <c r="CZ126" s="65">
        <v>0</v>
      </c>
      <c r="DA126" s="65">
        <v>0</v>
      </c>
      <c r="DB126" s="65">
        <v>0</v>
      </c>
      <c r="DC126" s="65">
        <v>0</v>
      </c>
      <c r="DD126" s="65">
        <v>0</v>
      </c>
      <c r="DE126" s="65">
        <v>0</v>
      </c>
      <c r="DF126" s="65">
        <v>0</v>
      </c>
      <c r="DG126" s="65">
        <v>0</v>
      </c>
      <c r="DH126" s="65">
        <v>0</v>
      </c>
      <c r="DI126" s="65">
        <v>0</v>
      </c>
      <c r="DJ126" s="65">
        <v>0</v>
      </c>
      <c r="DK126" s="65">
        <v>0</v>
      </c>
      <c r="DL126" s="65">
        <v>0</v>
      </c>
      <c r="DM126" s="65">
        <v>0</v>
      </c>
      <c r="DN126" s="65">
        <v>0</v>
      </c>
      <c r="DO126" s="65">
        <v>0</v>
      </c>
      <c r="DP126" s="65">
        <v>0</v>
      </c>
      <c r="DQ126" s="65">
        <v>0</v>
      </c>
      <c r="DR126" s="65">
        <v>0</v>
      </c>
      <c r="DS126" s="65">
        <v>0</v>
      </c>
      <c r="DT126" s="65">
        <v>0</v>
      </c>
      <c r="DU126" s="65">
        <v>0</v>
      </c>
      <c r="DV126" s="65">
        <v>0</v>
      </c>
      <c r="DW126" s="65">
        <v>0</v>
      </c>
      <c r="DX126" s="65">
        <v>0</v>
      </c>
      <c r="DY126" s="65">
        <v>0</v>
      </c>
      <c r="DZ126" s="65">
        <v>0</v>
      </c>
      <c r="EA126" s="65">
        <v>0</v>
      </c>
      <c r="EB126" s="65">
        <v>0</v>
      </c>
      <c r="EC126" s="65">
        <v>0</v>
      </c>
      <c r="ED126" s="65">
        <v>0</v>
      </c>
      <c r="EE126" s="65">
        <v>0</v>
      </c>
      <c r="EF126" s="65">
        <v>0</v>
      </c>
      <c r="EG126" s="65">
        <v>0</v>
      </c>
    </row>
    <row r="127" spans="78:137" ht="12.75">
      <c r="BZ127" s="65">
        <v>8</v>
      </c>
      <c r="CA127" s="65">
        <f aca="true" t="shared" si="6" ref="CA127:CC131">IF($CA$119=1,CL127,IF($CA$119=2,CO127,IF($CA$119=3,CR127,IF($CA$119=4,CU127,IF($CA$119=5,CX127,IF($CA$119=6,DA127,""))))))</f>
      </c>
      <c r="CB127" s="65">
        <f t="shared" si="6"/>
      </c>
      <c r="CC127" s="65">
        <f t="shared" si="6"/>
      </c>
      <c r="CD127" s="65">
        <f t="shared" si="4"/>
      </c>
      <c r="CE127" s="65">
        <f t="shared" si="4"/>
      </c>
      <c r="CF127" s="65">
        <f t="shared" si="4"/>
      </c>
      <c r="CG127" s="65">
        <f t="shared" si="5"/>
      </c>
      <c r="CH127" s="65">
        <f t="shared" si="5"/>
      </c>
      <c r="CI127" s="65">
        <f t="shared" si="5"/>
      </c>
      <c r="CL127" s="65">
        <v>0</v>
      </c>
      <c r="CM127" s="65">
        <v>0</v>
      </c>
      <c r="CN127" s="65">
        <v>0</v>
      </c>
      <c r="CO127" s="65">
        <v>0</v>
      </c>
      <c r="CP127" s="65">
        <v>0</v>
      </c>
      <c r="CQ127" s="65">
        <v>0</v>
      </c>
      <c r="CR127" s="65">
        <v>0</v>
      </c>
      <c r="CS127" s="65">
        <v>0</v>
      </c>
      <c r="CT127" s="65">
        <v>0</v>
      </c>
      <c r="CU127" s="65">
        <v>0</v>
      </c>
      <c r="CV127" s="65">
        <v>0</v>
      </c>
      <c r="CW127" s="65">
        <v>0</v>
      </c>
      <c r="CX127" s="65">
        <v>0</v>
      </c>
      <c r="CY127" s="65">
        <v>0</v>
      </c>
      <c r="CZ127" s="65">
        <v>0</v>
      </c>
      <c r="DA127" s="65">
        <v>0</v>
      </c>
      <c r="DB127" s="65">
        <v>0</v>
      </c>
      <c r="DC127" s="65">
        <v>0</v>
      </c>
      <c r="DD127" s="65">
        <v>0</v>
      </c>
      <c r="DE127" s="65">
        <v>0</v>
      </c>
      <c r="DF127" s="65">
        <v>0</v>
      </c>
      <c r="DG127" s="65">
        <v>0</v>
      </c>
      <c r="DH127" s="65">
        <v>0</v>
      </c>
      <c r="DI127" s="65">
        <v>0</v>
      </c>
      <c r="DJ127" s="65">
        <v>0</v>
      </c>
      <c r="DK127" s="65">
        <v>0</v>
      </c>
      <c r="DL127" s="65">
        <v>0</v>
      </c>
      <c r="DM127" s="65">
        <v>0</v>
      </c>
      <c r="DN127" s="65">
        <v>0</v>
      </c>
      <c r="DO127" s="65">
        <v>0</v>
      </c>
      <c r="DP127" s="65">
        <v>0</v>
      </c>
      <c r="DQ127" s="65">
        <v>0</v>
      </c>
      <c r="DR127" s="65">
        <v>0</v>
      </c>
      <c r="DS127" s="65">
        <v>0</v>
      </c>
      <c r="DT127" s="65">
        <v>0</v>
      </c>
      <c r="DU127" s="65">
        <v>0</v>
      </c>
      <c r="DV127" s="65">
        <v>0</v>
      </c>
      <c r="DW127" s="65">
        <v>0</v>
      </c>
      <c r="DX127" s="65">
        <v>0</v>
      </c>
      <c r="DY127" s="65">
        <v>0</v>
      </c>
      <c r="DZ127" s="65">
        <v>0</v>
      </c>
      <c r="EA127" s="65">
        <v>0</v>
      </c>
      <c r="EB127" s="65">
        <v>0</v>
      </c>
      <c r="EC127" s="65">
        <v>0</v>
      </c>
      <c r="ED127" s="65">
        <v>0</v>
      </c>
      <c r="EE127" s="65">
        <v>0</v>
      </c>
      <c r="EF127" s="65">
        <v>0</v>
      </c>
      <c r="EG127" s="65">
        <v>0</v>
      </c>
    </row>
    <row r="128" spans="78:137" ht="12.75">
      <c r="BZ128" s="65">
        <v>9</v>
      </c>
      <c r="CA128" s="65">
        <f t="shared" si="6"/>
      </c>
      <c r="CB128" s="65">
        <f t="shared" si="6"/>
      </c>
      <c r="CC128" s="65">
        <f t="shared" si="6"/>
      </c>
      <c r="CD128" s="65">
        <f t="shared" si="4"/>
      </c>
      <c r="CE128" s="65">
        <f t="shared" si="4"/>
      </c>
      <c r="CF128" s="65">
        <f t="shared" si="4"/>
      </c>
      <c r="CG128" s="65">
        <f t="shared" si="5"/>
      </c>
      <c r="CH128" s="65">
        <f t="shared" si="5"/>
      </c>
      <c r="CI128" s="65">
        <f t="shared" si="5"/>
      </c>
      <c r="CL128" s="65">
        <v>0</v>
      </c>
      <c r="CM128" s="65">
        <v>0</v>
      </c>
      <c r="CN128" s="65">
        <v>0</v>
      </c>
      <c r="CO128" s="65">
        <v>0</v>
      </c>
      <c r="CP128" s="65">
        <v>0</v>
      </c>
      <c r="CQ128" s="65">
        <v>0</v>
      </c>
      <c r="CR128" s="65">
        <v>0</v>
      </c>
      <c r="CS128" s="65">
        <v>0</v>
      </c>
      <c r="CT128" s="65">
        <v>0</v>
      </c>
      <c r="CU128" s="65">
        <v>0</v>
      </c>
      <c r="CV128" s="65">
        <v>0</v>
      </c>
      <c r="CW128" s="65">
        <v>0</v>
      </c>
      <c r="CX128" s="65">
        <v>0</v>
      </c>
      <c r="CY128" s="65">
        <v>0</v>
      </c>
      <c r="CZ128" s="65">
        <v>0</v>
      </c>
      <c r="DA128" s="65">
        <v>0</v>
      </c>
      <c r="DB128" s="65">
        <v>0</v>
      </c>
      <c r="DC128" s="65">
        <v>0</v>
      </c>
      <c r="DD128" s="65">
        <v>0</v>
      </c>
      <c r="DE128" s="65">
        <v>0</v>
      </c>
      <c r="DF128" s="65">
        <v>0</v>
      </c>
      <c r="DG128" s="65">
        <v>0</v>
      </c>
      <c r="DH128" s="65">
        <v>0</v>
      </c>
      <c r="DI128" s="65">
        <v>0</v>
      </c>
      <c r="DJ128" s="65">
        <v>0</v>
      </c>
      <c r="DK128" s="65">
        <v>0</v>
      </c>
      <c r="DL128" s="65">
        <v>0</v>
      </c>
      <c r="DM128" s="65">
        <v>0</v>
      </c>
      <c r="DN128" s="65">
        <v>0</v>
      </c>
      <c r="DO128" s="65">
        <v>0</v>
      </c>
      <c r="DP128" s="65">
        <v>0</v>
      </c>
      <c r="DQ128" s="65">
        <v>0</v>
      </c>
      <c r="DR128" s="65">
        <v>0</v>
      </c>
      <c r="DS128" s="65">
        <v>0</v>
      </c>
      <c r="DT128" s="65">
        <v>0</v>
      </c>
      <c r="DU128" s="65">
        <v>0</v>
      </c>
      <c r="DV128" s="65">
        <v>0</v>
      </c>
      <c r="DW128" s="65">
        <v>0</v>
      </c>
      <c r="DX128" s="65">
        <v>0</v>
      </c>
      <c r="DY128" s="65">
        <v>0</v>
      </c>
      <c r="DZ128" s="65">
        <v>0</v>
      </c>
      <c r="EA128" s="65">
        <v>0</v>
      </c>
      <c r="EB128" s="65">
        <v>0</v>
      </c>
      <c r="EC128" s="65">
        <v>0</v>
      </c>
      <c r="ED128" s="65">
        <v>0</v>
      </c>
      <c r="EE128" s="65">
        <v>0</v>
      </c>
      <c r="EF128" s="65">
        <v>0</v>
      </c>
      <c r="EG128" s="65">
        <v>0</v>
      </c>
    </row>
    <row r="129" spans="78:137" ht="12.75">
      <c r="BZ129" s="65">
        <v>10</v>
      </c>
      <c r="CA129" s="65">
        <f t="shared" si="6"/>
      </c>
      <c r="CB129" s="65">
        <f t="shared" si="6"/>
      </c>
      <c r="CC129" s="65">
        <f t="shared" si="6"/>
      </c>
      <c r="CD129" s="65">
        <f t="shared" si="4"/>
      </c>
      <c r="CE129" s="65">
        <f t="shared" si="4"/>
      </c>
      <c r="CF129" s="65">
        <f t="shared" si="4"/>
      </c>
      <c r="CG129" s="65">
        <f t="shared" si="5"/>
      </c>
      <c r="CH129" s="65">
        <f t="shared" si="5"/>
      </c>
      <c r="CI129" s="65">
        <f t="shared" si="5"/>
      </c>
      <c r="CL129" s="65">
        <v>0</v>
      </c>
      <c r="CM129" s="65">
        <v>0</v>
      </c>
      <c r="CN129" s="65">
        <v>0</v>
      </c>
      <c r="CO129" s="65">
        <v>0</v>
      </c>
      <c r="CP129" s="65">
        <v>0</v>
      </c>
      <c r="CQ129" s="65">
        <v>0</v>
      </c>
      <c r="CR129" s="65">
        <v>0</v>
      </c>
      <c r="CS129" s="65">
        <v>0</v>
      </c>
      <c r="CT129" s="65">
        <v>0</v>
      </c>
      <c r="CU129" s="65">
        <v>0</v>
      </c>
      <c r="CV129" s="65">
        <v>0</v>
      </c>
      <c r="CW129" s="65">
        <v>0</v>
      </c>
      <c r="CX129" s="65">
        <v>0</v>
      </c>
      <c r="CY129" s="65">
        <v>0</v>
      </c>
      <c r="CZ129" s="65">
        <v>0</v>
      </c>
      <c r="DA129" s="65">
        <v>0</v>
      </c>
      <c r="DB129" s="65">
        <v>0</v>
      </c>
      <c r="DC129" s="65">
        <v>0</v>
      </c>
      <c r="DD129" s="65">
        <v>0</v>
      </c>
      <c r="DE129" s="65">
        <v>0</v>
      </c>
      <c r="DF129" s="65">
        <v>0</v>
      </c>
      <c r="DG129" s="65">
        <v>0</v>
      </c>
      <c r="DH129" s="65">
        <v>0</v>
      </c>
      <c r="DI129" s="65">
        <v>0</v>
      </c>
      <c r="DJ129" s="65">
        <v>0</v>
      </c>
      <c r="DK129" s="65">
        <v>0</v>
      </c>
      <c r="DL129" s="65">
        <v>0</v>
      </c>
      <c r="DM129" s="65">
        <v>0</v>
      </c>
      <c r="DN129" s="65">
        <v>0</v>
      </c>
      <c r="DO129" s="65">
        <v>0</v>
      </c>
      <c r="DP129" s="65">
        <v>0</v>
      </c>
      <c r="DQ129" s="65">
        <v>0</v>
      </c>
      <c r="DR129" s="65">
        <v>0</v>
      </c>
      <c r="DS129" s="65">
        <v>0</v>
      </c>
      <c r="DT129" s="65">
        <v>0</v>
      </c>
      <c r="DU129" s="65">
        <v>0</v>
      </c>
      <c r="DV129" s="65">
        <v>0</v>
      </c>
      <c r="DW129" s="65">
        <v>0</v>
      </c>
      <c r="DX129" s="65">
        <v>0</v>
      </c>
      <c r="DY129" s="65">
        <v>0</v>
      </c>
      <c r="DZ129" s="65">
        <v>0</v>
      </c>
      <c r="EA129" s="65">
        <v>0</v>
      </c>
      <c r="EB129" s="65">
        <v>0</v>
      </c>
      <c r="EC129" s="65">
        <v>0</v>
      </c>
      <c r="ED129" s="65">
        <v>0</v>
      </c>
      <c r="EE129" s="65">
        <v>0</v>
      </c>
      <c r="EF129" s="65">
        <v>0</v>
      </c>
      <c r="EG129" s="65">
        <v>0</v>
      </c>
    </row>
    <row r="130" spans="78:137" ht="12.75">
      <c r="BZ130" s="65">
        <v>11</v>
      </c>
      <c r="CA130" s="65">
        <f t="shared" si="6"/>
      </c>
      <c r="CB130" s="65">
        <f t="shared" si="6"/>
      </c>
      <c r="CC130" s="65">
        <f t="shared" si="6"/>
      </c>
      <c r="CD130" s="65">
        <f t="shared" si="4"/>
      </c>
      <c r="CE130" s="65">
        <f t="shared" si="4"/>
      </c>
      <c r="CF130" s="65">
        <f t="shared" si="4"/>
      </c>
      <c r="CG130" s="65">
        <f t="shared" si="5"/>
      </c>
      <c r="CH130" s="65">
        <f t="shared" si="5"/>
      </c>
      <c r="CI130" s="65">
        <f t="shared" si="5"/>
      </c>
      <c r="CL130" s="65">
        <v>0</v>
      </c>
      <c r="CM130" s="65">
        <v>0</v>
      </c>
      <c r="CN130" s="65">
        <v>0</v>
      </c>
      <c r="CO130" s="65">
        <v>0</v>
      </c>
      <c r="CP130" s="65">
        <v>0</v>
      </c>
      <c r="CQ130" s="65">
        <v>0</v>
      </c>
      <c r="CR130" s="65">
        <v>0</v>
      </c>
      <c r="CS130" s="65">
        <v>0</v>
      </c>
      <c r="CT130" s="65">
        <v>0</v>
      </c>
      <c r="CU130" s="65">
        <v>0</v>
      </c>
      <c r="CV130" s="65">
        <v>0</v>
      </c>
      <c r="CW130" s="65">
        <v>0</v>
      </c>
      <c r="CX130" s="65">
        <v>0</v>
      </c>
      <c r="CY130" s="65">
        <v>0</v>
      </c>
      <c r="CZ130" s="65">
        <v>0</v>
      </c>
      <c r="DA130" s="65">
        <v>0</v>
      </c>
      <c r="DB130" s="65">
        <v>0</v>
      </c>
      <c r="DC130" s="65">
        <v>0</v>
      </c>
      <c r="DD130" s="65">
        <v>0</v>
      </c>
      <c r="DE130" s="65">
        <v>0</v>
      </c>
      <c r="DF130" s="65">
        <v>0</v>
      </c>
      <c r="DG130" s="65">
        <v>0</v>
      </c>
      <c r="DH130" s="65">
        <v>0</v>
      </c>
      <c r="DI130" s="65">
        <v>0</v>
      </c>
      <c r="DJ130" s="65">
        <v>0</v>
      </c>
      <c r="DK130" s="65">
        <v>0</v>
      </c>
      <c r="DL130" s="65">
        <v>0</v>
      </c>
      <c r="DM130" s="65">
        <v>0</v>
      </c>
      <c r="DN130" s="65">
        <v>0</v>
      </c>
      <c r="DO130" s="65">
        <v>0</v>
      </c>
      <c r="DP130" s="65">
        <v>0</v>
      </c>
      <c r="DQ130" s="65">
        <v>0</v>
      </c>
      <c r="DR130" s="65">
        <v>0</v>
      </c>
      <c r="DS130" s="65">
        <v>0</v>
      </c>
      <c r="DT130" s="65">
        <v>0</v>
      </c>
      <c r="DU130" s="65">
        <v>0</v>
      </c>
      <c r="DV130" s="65">
        <v>0</v>
      </c>
      <c r="DW130" s="65">
        <v>0</v>
      </c>
      <c r="DX130" s="65">
        <v>0</v>
      </c>
      <c r="DY130" s="65">
        <v>0</v>
      </c>
      <c r="DZ130" s="65">
        <v>0</v>
      </c>
      <c r="EA130" s="65">
        <v>0</v>
      </c>
      <c r="EB130" s="65">
        <v>0</v>
      </c>
      <c r="EC130" s="65">
        <v>0</v>
      </c>
      <c r="ED130" s="65">
        <v>0</v>
      </c>
      <c r="EE130" s="65">
        <v>0</v>
      </c>
      <c r="EF130" s="65">
        <v>0</v>
      </c>
      <c r="EG130" s="65">
        <v>0</v>
      </c>
    </row>
    <row r="131" spans="78:137" ht="12.75">
      <c r="BZ131" s="65">
        <v>12</v>
      </c>
      <c r="CA131" s="65">
        <f t="shared" si="6"/>
      </c>
      <c r="CB131" s="65">
        <f t="shared" si="6"/>
      </c>
      <c r="CC131" s="65">
        <f t="shared" si="6"/>
      </c>
      <c r="CD131" s="65">
        <f t="shared" si="4"/>
      </c>
      <c r="CE131" s="65">
        <f t="shared" si="4"/>
      </c>
      <c r="CF131" s="65">
        <f t="shared" si="4"/>
      </c>
      <c r="CL131" s="65">
        <v>0</v>
      </c>
      <c r="CM131" s="65">
        <v>0</v>
      </c>
      <c r="CN131" s="65">
        <v>0</v>
      </c>
      <c r="CO131" s="65">
        <v>0</v>
      </c>
      <c r="CP131" s="65">
        <v>0</v>
      </c>
      <c r="CQ131" s="65">
        <v>0</v>
      </c>
      <c r="CR131" s="65">
        <v>0</v>
      </c>
      <c r="CS131" s="65">
        <v>0</v>
      </c>
      <c r="CT131" s="65">
        <v>0</v>
      </c>
      <c r="CU131" s="65">
        <v>0</v>
      </c>
      <c r="CV131" s="65">
        <v>0</v>
      </c>
      <c r="CW131" s="65">
        <v>0</v>
      </c>
      <c r="CX131" s="65">
        <v>0</v>
      </c>
      <c r="CY131" s="65">
        <v>0</v>
      </c>
      <c r="CZ131" s="65">
        <v>0</v>
      </c>
      <c r="DA131" s="65">
        <v>0</v>
      </c>
      <c r="DB131" s="65">
        <v>0</v>
      </c>
      <c r="DC131" s="65">
        <v>0</v>
      </c>
      <c r="DD131" s="65">
        <v>0</v>
      </c>
      <c r="DE131" s="65">
        <v>0</v>
      </c>
      <c r="DF131" s="65">
        <v>0</v>
      </c>
      <c r="DG131" s="65">
        <v>0</v>
      </c>
      <c r="DH131" s="65">
        <v>0</v>
      </c>
      <c r="DI131" s="65">
        <v>0</v>
      </c>
      <c r="DJ131" s="65">
        <v>0</v>
      </c>
      <c r="DK131" s="65">
        <v>0</v>
      </c>
      <c r="DL131" s="65">
        <v>0</v>
      </c>
      <c r="DM131" s="65">
        <v>0</v>
      </c>
      <c r="DN131" s="65">
        <v>0</v>
      </c>
      <c r="DO131" s="65">
        <v>0</v>
      </c>
      <c r="DP131" s="65">
        <v>0</v>
      </c>
      <c r="DQ131" s="65">
        <v>0</v>
      </c>
      <c r="DR131" s="65">
        <v>0</v>
      </c>
      <c r="DS131" s="65">
        <v>0</v>
      </c>
      <c r="DT131" s="65">
        <v>0</v>
      </c>
      <c r="DU131" s="65">
        <v>0</v>
      </c>
      <c r="DV131" s="65">
        <v>0</v>
      </c>
      <c r="DW131" s="65">
        <v>0</v>
      </c>
      <c r="DX131" s="65">
        <v>0</v>
      </c>
      <c r="DY131" s="65">
        <v>0</v>
      </c>
      <c r="DZ131" s="65">
        <v>0</v>
      </c>
      <c r="EA131" s="65">
        <v>0</v>
      </c>
      <c r="EB131" s="65">
        <v>0</v>
      </c>
      <c r="EC131" s="65">
        <v>0</v>
      </c>
      <c r="ED131" s="65">
        <v>0</v>
      </c>
      <c r="EE131" s="65">
        <v>0</v>
      </c>
      <c r="EF131" s="65">
        <v>0</v>
      </c>
      <c r="EG131" s="65">
        <v>0</v>
      </c>
    </row>
    <row r="133" spans="78:85" ht="12.75">
      <c r="BZ133" s="65" t="s">
        <v>123</v>
      </c>
      <c r="CA133" s="65" t="s">
        <v>128</v>
      </c>
      <c r="CD133" s="65" t="s">
        <v>128</v>
      </c>
      <c r="CG133" s="65" t="s">
        <v>128</v>
      </c>
    </row>
    <row r="134" spans="78:85" ht="12.75">
      <c r="BZ134" s="65" t="s">
        <v>124</v>
      </c>
      <c r="CA134" s="65" t="s">
        <v>128</v>
      </c>
      <c r="CD134" s="65" t="s">
        <v>128</v>
      </c>
      <c r="CG134" s="65" t="s">
        <v>128</v>
      </c>
    </row>
    <row r="135" spans="78:85" ht="12.75">
      <c r="BZ135" s="65" t="s">
        <v>125</v>
      </c>
      <c r="CA135" s="65" t="s">
        <v>128</v>
      </c>
      <c r="CD135" s="65" t="s">
        <v>128</v>
      </c>
      <c r="CG135" s="65" t="s">
        <v>128</v>
      </c>
    </row>
    <row r="136" spans="78:85" ht="12.75">
      <c r="BZ136" s="65" t="s">
        <v>126</v>
      </c>
      <c r="CA136" s="65" t="s">
        <v>128</v>
      </c>
      <c r="CD136" s="65" t="s">
        <v>128</v>
      </c>
      <c r="CG136" s="65" t="s">
        <v>128</v>
      </c>
    </row>
    <row r="137" spans="78:85" ht="12.75">
      <c r="BZ137" s="65" t="s">
        <v>129</v>
      </c>
      <c r="CA137" s="65" t="s">
        <v>128</v>
      </c>
      <c r="CD137" s="65" t="s">
        <v>128</v>
      </c>
      <c r="CG137" s="65" t="s">
        <v>128</v>
      </c>
    </row>
    <row r="138" spans="78:85" ht="12.75">
      <c r="BZ138" s="65" t="s">
        <v>130</v>
      </c>
      <c r="CA138" s="65" t="s">
        <v>128</v>
      </c>
      <c r="CD138" s="65" t="s">
        <v>128</v>
      </c>
      <c r="CG138" s="65" t="s">
        <v>128</v>
      </c>
    </row>
  </sheetData>
  <sheetProtection/>
  <mergeCells count="308">
    <mergeCell ref="P5:Z5"/>
    <mergeCell ref="P6:Z6"/>
    <mergeCell ref="P7:Z7"/>
    <mergeCell ref="BA86:BA91"/>
    <mergeCell ref="BB86:BB91"/>
    <mergeCell ref="BC86:BC91"/>
    <mergeCell ref="BA80:BA85"/>
    <mergeCell ref="BB80:BB85"/>
    <mergeCell ref="BC80:BC85"/>
    <mergeCell ref="BA74:BA79"/>
    <mergeCell ref="BD86:BD91"/>
    <mergeCell ref="AM90:AM91"/>
    <mergeCell ref="AN90:AN91"/>
    <mergeCell ref="AO90:AO91"/>
    <mergeCell ref="AM86:AO89"/>
    <mergeCell ref="AP86:AP91"/>
    <mergeCell ref="AQ86:AQ91"/>
    <mergeCell ref="AX86:AX91"/>
    <mergeCell ref="AY86:AY91"/>
    <mergeCell ref="AZ86:AZ91"/>
    <mergeCell ref="B86:D91"/>
    <mergeCell ref="E86:E91"/>
    <mergeCell ref="AE86:AI91"/>
    <mergeCell ref="AJ86:AJ91"/>
    <mergeCell ref="AK86:AK91"/>
    <mergeCell ref="AL86:AL91"/>
    <mergeCell ref="BD80:BD85"/>
    <mergeCell ref="AM84:AM85"/>
    <mergeCell ref="AN84:AN85"/>
    <mergeCell ref="AO84:AO85"/>
    <mergeCell ref="AM80:AO83"/>
    <mergeCell ref="AP80:AP85"/>
    <mergeCell ref="AQ80:AQ85"/>
    <mergeCell ref="AX80:AX85"/>
    <mergeCell ref="AY80:AY85"/>
    <mergeCell ref="AZ80:AZ85"/>
    <mergeCell ref="B80:D85"/>
    <mergeCell ref="E80:E85"/>
    <mergeCell ref="Z80:AD85"/>
    <mergeCell ref="AJ80:AJ85"/>
    <mergeCell ref="AK80:AK85"/>
    <mergeCell ref="AL80:AL85"/>
    <mergeCell ref="BB74:BB79"/>
    <mergeCell ref="BC74:BC79"/>
    <mergeCell ref="BD74:BD79"/>
    <mergeCell ref="AM78:AM79"/>
    <mergeCell ref="AN78:AN79"/>
    <mergeCell ref="AO78:AO79"/>
    <mergeCell ref="AM74:AO77"/>
    <mergeCell ref="AP74:AP79"/>
    <mergeCell ref="AQ74:AQ79"/>
    <mergeCell ref="AX74:AX79"/>
    <mergeCell ref="AY74:AY79"/>
    <mergeCell ref="AZ74:AZ79"/>
    <mergeCell ref="B74:D79"/>
    <mergeCell ref="E74:E79"/>
    <mergeCell ref="U74:Y79"/>
    <mergeCell ref="AJ74:AJ79"/>
    <mergeCell ref="AK74:AK79"/>
    <mergeCell ref="AL74:AL79"/>
    <mergeCell ref="BA68:BA73"/>
    <mergeCell ref="BB68:BB73"/>
    <mergeCell ref="BC68:BC73"/>
    <mergeCell ref="BD68:BD73"/>
    <mergeCell ref="AM72:AM73"/>
    <mergeCell ref="AN72:AN73"/>
    <mergeCell ref="AO72:AO73"/>
    <mergeCell ref="AM68:AO71"/>
    <mergeCell ref="AP68:AP73"/>
    <mergeCell ref="AQ68:AQ73"/>
    <mergeCell ref="AX68:AX73"/>
    <mergeCell ref="AY68:AY73"/>
    <mergeCell ref="AZ68:AZ73"/>
    <mergeCell ref="B68:D73"/>
    <mergeCell ref="E68:E73"/>
    <mergeCell ref="P68:T73"/>
    <mergeCell ref="AJ68:AJ73"/>
    <mergeCell ref="AK68:AK73"/>
    <mergeCell ref="AL68:AL73"/>
    <mergeCell ref="BA62:BA67"/>
    <mergeCell ref="BB62:BB67"/>
    <mergeCell ref="BC62:BC67"/>
    <mergeCell ref="BD62:BD67"/>
    <mergeCell ref="AM66:AM67"/>
    <mergeCell ref="AN66:AN67"/>
    <mergeCell ref="AO66:AO67"/>
    <mergeCell ref="AM62:AO65"/>
    <mergeCell ref="AP62:AP67"/>
    <mergeCell ref="AQ62:AQ67"/>
    <mergeCell ref="AX62:AX67"/>
    <mergeCell ref="AY62:AY67"/>
    <mergeCell ref="AZ62:AZ67"/>
    <mergeCell ref="B62:D67"/>
    <mergeCell ref="E62:E67"/>
    <mergeCell ref="K62:O67"/>
    <mergeCell ref="AJ62:AJ67"/>
    <mergeCell ref="AK62:AK67"/>
    <mergeCell ref="AL62:AL67"/>
    <mergeCell ref="AY56:AY61"/>
    <mergeCell ref="AZ56:AZ61"/>
    <mergeCell ref="BA56:BA61"/>
    <mergeCell ref="BB56:BB61"/>
    <mergeCell ref="BC56:BC61"/>
    <mergeCell ref="BD56:BD61"/>
    <mergeCell ref="AK56:AK61"/>
    <mergeCell ref="AL56:AL61"/>
    <mergeCell ref="AM56:AO59"/>
    <mergeCell ref="AP56:AP61"/>
    <mergeCell ref="AQ56:AQ61"/>
    <mergeCell ref="AX56:AX61"/>
    <mergeCell ref="AM60:AM61"/>
    <mergeCell ref="AN60:AN61"/>
    <mergeCell ref="AO60:AO61"/>
    <mergeCell ref="AM52:AO55"/>
    <mergeCell ref="AP52:AP55"/>
    <mergeCell ref="AQ52:AQ55"/>
    <mergeCell ref="AS54:AS55"/>
    <mergeCell ref="AT54:AT55"/>
    <mergeCell ref="A56:A91"/>
    <mergeCell ref="B56:D61"/>
    <mergeCell ref="E56:E61"/>
    <mergeCell ref="F56:J61"/>
    <mergeCell ref="AJ56:AJ61"/>
    <mergeCell ref="A50:AQ50"/>
    <mergeCell ref="A52:A55"/>
    <mergeCell ref="B52:D55"/>
    <mergeCell ref="F52:J55"/>
    <mergeCell ref="K52:O55"/>
    <mergeCell ref="P52:T55"/>
    <mergeCell ref="U52:Y55"/>
    <mergeCell ref="Z52:AD55"/>
    <mergeCell ref="AE52:AI55"/>
    <mergeCell ref="AJ52:AL55"/>
    <mergeCell ref="Z46:AG48"/>
    <mergeCell ref="AI46:AM48"/>
    <mergeCell ref="AN46:AQ48"/>
    <mergeCell ref="O47:P47"/>
    <mergeCell ref="T47:U47"/>
    <mergeCell ref="O48:P48"/>
    <mergeCell ref="T48:U48"/>
    <mergeCell ref="A46:B48"/>
    <mergeCell ref="C46:J48"/>
    <mergeCell ref="K46:N48"/>
    <mergeCell ref="O46:P46"/>
    <mergeCell ref="T46:U46"/>
    <mergeCell ref="W46:Y48"/>
    <mergeCell ref="Z43:AG45"/>
    <mergeCell ref="AI43:AM45"/>
    <mergeCell ref="AN43:AQ45"/>
    <mergeCell ref="O44:P44"/>
    <mergeCell ref="T44:U44"/>
    <mergeCell ref="O45:P45"/>
    <mergeCell ref="T45:U45"/>
    <mergeCell ref="A43:B45"/>
    <mergeCell ref="C43:J45"/>
    <mergeCell ref="K43:N45"/>
    <mergeCell ref="O43:P43"/>
    <mergeCell ref="T43:U43"/>
    <mergeCell ref="W43:Y45"/>
    <mergeCell ref="Z40:AG42"/>
    <mergeCell ref="AI40:AM42"/>
    <mergeCell ref="AN40:AQ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Z37:AG39"/>
    <mergeCell ref="AI37:AM39"/>
    <mergeCell ref="AN37:AQ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Z34:AG36"/>
    <mergeCell ref="AI34:AM36"/>
    <mergeCell ref="AN34:AQ36"/>
    <mergeCell ref="O35:P35"/>
    <mergeCell ref="T35:U35"/>
    <mergeCell ref="O36:P36"/>
    <mergeCell ref="T36:U36"/>
    <mergeCell ref="A34:B36"/>
    <mergeCell ref="C34:J36"/>
    <mergeCell ref="K34:N36"/>
    <mergeCell ref="O34:P34"/>
    <mergeCell ref="T34:U34"/>
    <mergeCell ref="W34:Y36"/>
    <mergeCell ref="Z31:AG33"/>
    <mergeCell ref="AI31:AM33"/>
    <mergeCell ref="AN31:AQ33"/>
    <mergeCell ref="O32:P32"/>
    <mergeCell ref="T32:U32"/>
    <mergeCell ref="O33:P33"/>
    <mergeCell ref="T33:U33"/>
    <mergeCell ref="A31:B33"/>
    <mergeCell ref="C31:J33"/>
    <mergeCell ref="K31:N33"/>
    <mergeCell ref="O31:P31"/>
    <mergeCell ref="T31:U31"/>
    <mergeCell ref="W31:Y33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Q9"/>
    <mergeCell ref="A11:B11"/>
    <mergeCell ref="C11:J11"/>
    <mergeCell ref="K11:Y11"/>
    <mergeCell ref="Z11:AG11"/>
    <mergeCell ref="AI11:AQ11"/>
    <mergeCell ref="A5:B5"/>
    <mergeCell ref="M5:O5"/>
    <mergeCell ref="A6:B6"/>
    <mergeCell ref="M6:O6"/>
    <mergeCell ref="A7:B7"/>
    <mergeCell ref="M7:O7"/>
    <mergeCell ref="AI1:AQ1"/>
    <mergeCell ref="AI2:AQ2"/>
    <mergeCell ref="AI3:AQ3"/>
    <mergeCell ref="A4:B4"/>
    <mergeCell ref="C4:L4"/>
    <mergeCell ref="M4:O4"/>
    <mergeCell ref="P4:Z4"/>
  </mergeCells>
  <conditionalFormatting sqref="AS56 AS62 AS68 AS74 AS80 AS86">
    <cfRule type="cellIs" priority="1" dxfId="1" operator="notEqual" stopIfTrue="1">
      <formula>3</formula>
    </cfRule>
  </conditionalFormatting>
  <conditionalFormatting sqref="AT56 AT62 AT68 AT74 AT80 AT86">
    <cfRule type="cellIs" priority="2" dxfId="1" operator="notEqual" stopIfTrue="1">
      <formula>0</formula>
    </cfRule>
  </conditionalFormatting>
  <conditionalFormatting sqref="W94 Y94 W118 Y118 F94:U94 F118:U118">
    <cfRule type="cellIs" priority="3" dxfId="1" operator="greaterThan" stopIfTrue="1">
      <formula>0</formula>
    </cfRule>
  </conditionalFormatting>
  <conditionalFormatting sqref="J65:J67 F65:F67 J71:J73 F77:F79 T77:T79 T83:T85 F83:F85 K89:K91 Y89:Z91 AD89:AD91 F71:F73 O77:P79 O83:P85 O89:P91 T89:U91 J83:K85 J77:K79">
    <cfRule type="cellIs" priority="4" dxfId="16" operator="equal" stopIfTrue="1">
      <formula>0</formula>
    </cfRule>
  </conditionalFormatting>
  <printOptions/>
  <pageMargins left="0" right="0" top="0" bottom="0" header="0.5118110236220472" footer="0.1968503937007874"/>
  <pageSetup horizontalDpi="600" verticalDpi="600" orientation="portrait" paperSize="9" scale="73" r:id="rId1"/>
  <colBreaks count="1" manualBreakCount="1">
    <brk id="4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O57"/>
  <sheetViews>
    <sheetView view="pageBreakPreview" zoomScaleSheetLayoutView="100" zoomScalePageLayoutView="0" workbookViewId="0" topLeftCell="A1">
      <selection activeCell="C38" sqref="C38:J38"/>
    </sheetView>
  </sheetViews>
  <sheetFormatPr defaultColWidth="5.796875" defaultRowHeight="22.5" customHeight="1"/>
  <cols>
    <col min="1" max="14" width="5.796875" style="235" customWidth="1"/>
    <col min="15" max="15" width="28.19921875" style="235" customWidth="1"/>
    <col min="16" max="16384" width="5.796875" style="235" customWidth="1"/>
  </cols>
  <sheetData>
    <row r="3" spans="4:10" ht="54.75">
      <c r="D3" s="541" t="s">
        <v>312</v>
      </c>
      <c r="E3" s="541"/>
      <c r="F3" s="541"/>
      <c r="G3" s="541"/>
      <c r="H3" s="541"/>
      <c r="I3" s="541"/>
      <c r="J3" s="541"/>
    </row>
    <row r="4" ht="16.5" customHeight="1"/>
    <row r="5" spans="2:15" ht="30">
      <c r="B5" s="542" t="s">
        <v>313</v>
      </c>
      <c r="C5" s="542"/>
      <c r="D5" s="542"/>
      <c r="E5" s="542"/>
      <c r="F5" s="542"/>
      <c r="G5" s="542"/>
      <c r="H5" s="542" t="s">
        <v>335</v>
      </c>
      <c r="I5" s="542"/>
      <c r="J5" s="542"/>
      <c r="K5" s="542"/>
      <c r="L5" s="542"/>
      <c r="O5" s="195" t="s">
        <v>250</v>
      </c>
    </row>
    <row r="6" spans="6:15" ht="16.5" customHeight="1">
      <c r="F6" s="235" t="s">
        <v>314</v>
      </c>
      <c r="O6" s="196" t="s">
        <v>251</v>
      </c>
    </row>
    <row r="7" spans="5:15" ht="30">
      <c r="E7" s="236" t="s">
        <v>265</v>
      </c>
      <c r="G7" s="236">
        <v>1</v>
      </c>
      <c r="I7" s="236" t="s">
        <v>315</v>
      </c>
      <c r="O7" s="196" t="s">
        <v>252</v>
      </c>
    </row>
    <row r="8" ht="16.5" customHeight="1">
      <c r="O8" s="195" t="s">
        <v>249</v>
      </c>
    </row>
    <row r="9" spans="3:15" ht="30">
      <c r="C9" s="544" t="s">
        <v>354</v>
      </c>
      <c r="D9" s="543"/>
      <c r="E9" s="543"/>
      <c r="F9" s="543"/>
      <c r="G9" s="543"/>
      <c r="H9" s="543"/>
      <c r="I9" s="543"/>
      <c r="J9" s="543"/>
      <c r="K9" s="236" t="s">
        <v>316</v>
      </c>
      <c r="O9" s="195" t="s">
        <v>254</v>
      </c>
    </row>
    <row r="10" ht="22.5" customHeight="1">
      <c r="O10" s="195" t="s">
        <v>253</v>
      </c>
    </row>
    <row r="11" spans="1:13" ht="27.75">
      <c r="A11" s="540" t="s">
        <v>317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</row>
    <row r="12" spans="1:13" ht="1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1:13" ht="27.75">
      <c r="A13" s="540" t="s">
        <v>318</v>
      </c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</row>
    <row r="14" spans="1:13" ht="1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1:13" ht="27.75">
      <c r="A15" s="540" t="s">
        <v>319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</row>
    <row r="16" spans="1:13" ht="15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1:13" ht="22.5" customHeight="1">
      <c r="A17" s="540" t="s">
        <v>320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</row>
    <row r="18" ht="18.75" customHeight="1"/>
    <row r="26" ht="27.75">
      <c r="A26" s="238" t="s">
        <v>324</v>
      </c>
    </row>
    <row r="27" ht="27.75">
      <c r="B27" s="238" t="s">
        <v>321</v>
      </c>
    </row>
    <row r="28" spans="2:8" ht="27.75">
      <c r="B28" s="238" t="s">
        <v>322</v>
      </c>
      <c r="H28" s="238" t="s">
        <v>323</v>
      </c>
    </row>
    <row r="29" ht="15" customHeight="1"/>
    <row r="32" spans="4:10" ht="54.75">
      <c r="D32" s="541" t="s">
        <v>312</v>
      </c>
      <c r="E32" s="541"/>
      <c r="F32" s="541"/>
      <c r="G32" s="541"/>
      <c r="H32" s="541"/>
      <c r="I32" s="541"/>
      <c r="J32" s="541"/>
    </row>
    <row r="33" ht="16.5" customHeight="1"/>
    <row r="34" spans="2:12" ht="30">
      <c r="B34" s="542" t="str">
        <f>B5</f>
        <v>トリムの部</v>
      </c>
      <c r="C34" s="542"/>
      <c r="D34" s="542"/>
      <c r="E34" s="542"/>
      <c r="F34" s="542"/>
      <c r="G34" s="542"/>
      <c r="H34" s="542" t="s">
        <v>335</v>
      </c>
      <c r="I34" s="542"/>
      <c r="J34" s="542"/>
      <c r="K34" s="542"/>
      <c r="L34" s="542"/>
    </row>
    <row r="35" ht="16.5" customHeight="1">
      <c r="F35" s="235" t="s">
        <v>314</v>
      </c>
    </row>
    <row r="36" spans="5:9" ht="30">
      <c r="E36" s="236" t="s">
        <v>265</v>
      </c>
      <c r="G36" s="236">
        <v>2</v>
      </c>
      <c r="I36" s="236" t="s">
        <v>315</v>
      </c>
    </row>
    <row r="37" ht="16.5" customHeight="1"/>
    <row r="38" spans="3:11" ht="30">
      <c r="C38" s="543" t="s">
        <v>355</v>
      </c>
      <c r="D38" s="543"/>
      <c r="E38" s="543"/>
      <c r="F38" s="543"/>
      <c r="G38" s="543"/>
      <c r="H38" s="543"/>
      <c r="I38" s="543"/>
      <c r="J38" s="543"/>
      <c r="K38" s="236" t="s">
        <v>316</v>
      </c>
    </row>
    <row r="40" spans="1:13" ht="27.75">
      <c r="A40" s="540" t="s">
        <v>317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</row>
    <row r="41" spans="1:13" ht="15" customHeight="1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</row>
    <row r="42" spans="1:13" ht="27.75">
      <c r="A42" s="540" t="s">
        <v>318</v>
      </c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</row>
    <row r="43" spans="1:13" ht="1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</row>
    <row r="44" spans="1:13" ht="27.75">
      <c r="A44" s="540" t="s">
        <v>319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</row>
    <row r="45" spans="1:13" ht="1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</row>
    <row r="46" spans="1:13" ht="22.5" customHeight="1">
      <c r="A46" s="540" t="s">
        <v>320</v>
      </c>
      <c r="B46" s="540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</row>
    <row r="47" ht="18.75" customHeight="1"/>
    <row r="55" ht="27.75">
      <c r="A55" s="238" t="s">
        <v>324</v>
      </c>
    </row>
    <row r="56" ht="27.75">
      <c r="B56" s="238" t="s">
        <v>321</v>
      </c>
    </row>
    <row r="57" spans="2:8" ht="27.75">
      <c r="B57" s="238" t="s">
        <v>322</v>
      </c>
      <c r="H57" s="238" t="s">
        <v>323</v>
      </c>
    </row>
    <row r="58" ht="15" customHeight="1"/>
  </sheetData>
  <sheetProtection/>
  <mergeCells count="16">
    <mergeCell ref="D3:J3"/>
    <mergeCell ref="B5:G5"/>
    <mergeCell ref="C9:J9"/>
    <mergeCell ref="A11:M11"/>
    <mergeCell ref="A13:M13"/>
    <mergeCell ref="A15:M15"/>
    <mergeCell ref="H5:L5"/>
    <mergeCell ref="A44:M44"/>
    <mergeCell ref="A46:M46"/>
    <mergeCell ref="A17:M17"/>
    <mergeCell ref="D32:J32"/>
    <mergeCell ref="B34:G34"/>
    <mergeCell ref="C38:J38"/>
    <mergeCell ref="A40:M40"/>
    <mergeCell ref="A42:M42"/>
    <mergeCell ref="H34:L34"/>
  </mergeCells>
  <printOptions/>
  <pageMargins left="1.3779527559055118" right="0.984251968503937" top="1.5748031496062993" bottom="1.5748031496062993" header="0.31496062992125984" footer="0.31496062992125984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c6533425</dc:creator>
  <cp:keywords/>
  <dc:description/>
  <cp:lastModifiedBy> </cp:lastModifiedBy>
  <cp:lastPrinted>2022-07-29T12:19:40Z</cp:lastPrinted>
  <dcterms:created xsi:type="dcterms:W3CDTF">2004-05-31T04:31:12Z</dcterms:created>
  <dcterms:modified xsi:type="dcterms:W3CDTF">2022-07-31T06:59:18Z</dcterms:modified>
  <cp:category/>
  <cp:version/>
  <cp:contentType/>
  <cp:contentStatus/>
</cp:coreProperties>
</file>