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4940" windowHeight="8400" tabRatio="762" activeTab="0"/>
  </bookViews>
  <sheets>
    <sheet name="表紙" sheetId="1" r:id="rId1"/>
    <sheet name="参加チーム一覧" sheetId="2" r:id="rId2"/>
    <sheet name="対戦表" sheetId="3" state="hidden" r:id="rId3"/>
    <sheet name="1コート" sheetId="4" r:id="rId4"/>
    <sheet name="3コート" sheetId="5" r:id="rId5"/>
    <sheet name="5コート" sheetId="6" r:id="rId6"/>
    <sheet name="7コート" sheetId="7" r:id="rId7"/>
    <sheet name="9コート" sheetId="8" r:id="rId8"/>
  </sheets>
  <definedNames>
    <definedName name="_xlnm.Print_Area" localSheetId="3">'1コート'!$A$1:$AQ$92</definedName>
    <definedName name="_xlnm.Print_Area" localSheetId="4">'3コート'!$A$1:$AM$80</definedName>
    <definedName name="_xlnm.Print_Area" localSheetId="5">'5コート'!$A$1:$AM$80</definedName>
    <definedName name="_xlnm.Print_Area" localSheetId="6">'7コート'!$A$1:$AM$80</definedName>
    <definedName name="_xlnm.Print_Area" localSheetId="7">'9コート'!$A$1:$AM$80</definedName>
    <definedName name="_xlnm.Print_Area" localSheetId="1">'参加チーム一覧'!$A$1:$F$29</definedName>
    <definedName name="_xlnm.Print_Area" localSheetId="2">'対戦表'!$A$1:$K$51</definedName>
    <definedName name="_xlnm.Print_Area" localSheetId="0">'表紙'!$A$1:$F$29</definedName>
  </definedNames>
  <calcPr fullCalcOnLoad="1"/>
</workbook>
</file>

<file path=xl/sharedStrings.xml><?xml version="1.0" encoding="utf-8"?>
<sst xmlns="http://schemas.openxmlformats.org/spreadsheetml/2006/main" count="1593" uniqueCount="242">
  <si>
    <t>コート</t>
  </si>
  <si>
    <t>コート</t>
  </si>
  <si>
    <t>開催日</t>
  </si>
  <si>
    <t>会　場</t>
  </si>
  <si>
    <t>主　　催</t>
  </si>
  <si>
    <t>第</t>
  </si>
  <si>
    <t>H グループ</t>
  </si>
  <si>
    <t>No.</t>
  </si>
  <si>
    <t>チーム名</t>
  </si>
  <si>
    <t>No.</t>
  </si>
  <si>
    <t>対　　戦　　表</t>
  </si>
  <si>
    <t>試合順</t>
  </si>
  <si>
    <t>チーム名</t>
  </si>
  <si>
    <t>試　合　結　果</t>
  </si>
  <si>
    <t xml:space="preserve">審       判 </t>
  </si>
  <si>
    <t>Ⅰ</t>
  </si>
  <si>
    <t>Ⅱ</t>
  </si>
  <si>
    <t>Ⅲ</t>
  </si>
  <si>
    <t>競 技 結 果 表</t>
  </si>
  <si>
    <t>グループ</t>
  </si>
  <si>
    <t>チーム名</t>
  </si>
  <si>
    <t>勝負</t>
  </si>
  <si>
    <t>得失セット</t>
  </si>
  <si>
    <t>得点率</t>
  </si>
  <si>
    <t>順位</t>
  </si>
  <si>
    <t>勝敗</t>
  </si>
  <si>
    <t>得失
セット</t>
  </si>
  <si>
    <t>①</t>
  </si>
  <si>
    <t>⑥</t>
  </si>
  <si>
    <t>⑨</t>
  </si>
  <si>
    <t>③</t>
  </si>
  <si>
    <t>-</t>
  </si>
  <si>
    <t>-</t>
  </si>
  <si>
    <t>④</t>
  </si>
  <si>
    <t>⑦</t>
  </si>
  <si>
    <t>⑩</t>
  </si>
  <si>
    <t>⑤</t>
  </si>
  <si>
    <t>1-6ｺｰﾄ</t>
  </si>
  <si>
    <t>7-12ｺｰﾄ</t>
  </si>
  <si>
    <t>13-16ｺｰﾄ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</si>
  <si>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</si>
  <si>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</si>
  <si>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</si>
  <si>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</si>
  <si>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</si>
  <si>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</si>
  <si>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</si>
  <si>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</si>
  <si>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</si>
  <si>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</si>
  <si>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</si>
  <si>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</si>
  <si>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</si>
  <si>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</si>
  <si>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</si>
  <si>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</si>
  <si>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</si>
  <si>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</si>
  <si>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</si>
  <si>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</si>
  <si>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</si>
  <si>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</si>
  <si>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</si>
  <si>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</si>
  <si>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</si>
  <si>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</si>
  <si>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</si>
  <si>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</si>
  <si>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</si>
  <si>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</si>
  <si>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</si>
  <si>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</si>
  <si>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</si>
  <si>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</si>
  <si>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</si>
  <si>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</si>
  <si>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</si>
  <si>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</si>
  <si>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</si>
  <si>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</si>
  <si>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</si>
  <si>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</si>
  <si>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</si>
  <si>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</si>
  <si>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</si>
  <si>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</si>
  <si>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</si>
  <si>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</si>
  <si>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</si>
  <si>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</si>
  <si>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</si>
  <si>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</si>
  <si>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</si>
  <si>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</si>
  <si>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</si>
  <si>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</si>
  <si>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</si>
  <si>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</si>
  <si>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</si>
  <si>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</si>
  <si>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</si>
  <si>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</si>
  <si>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</si>
  <si>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</si>
  <si>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</si>
  <si>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</si>
  <si>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</si>
  <si>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</si>
  <si>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</si>
  <si>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</si>
  <si>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</si>
  <si>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</si>
  <si>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</si>
  <si>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</si>
  <si>
    <t>種目②</t>
  </si>
  <si>
    <t>年齢①</t>
  </si>
  <si>
    <t>年齢②</t>
  </si>
  <si>
    <t>対　　戦　　表</t>
  </si>
  <si>
    <t/>
  </si>
  <si>
    <t>G①</t>
  </si>
  <si>
    <t>G②</t>
  </si>
  <si>
    <t>②</t>
  </si>
  <si>
    <t>⑧</t>
  </si>
  <si>
    <t>対　　戦　　表</t>
  </si>
  <si>
    <t>NO</t>
  </si>
  <si>
    <t>試　合</t>
  </si>
  <si>
    <t>審　判</t>
  </si>
  <si>
    <t>休　憩</t>
  </si>
  <si>
    <t>No.</t>
  </si>
  <si>
    <t>Ⅱ</t>
  </si>
  <si>
    <t>Ⅲ</t>
  </si>
  <si>
    <t>Ⅰ</t>
  </si>
  <si>
    <t>競 技 結 果 表</t>
  </si>
  <si>
    <t>グループ</t>
  </si>
  <si>
    <t>得失
セット</t>
  </si>
  <si>
    <t>⑪</t>
  </si>
  <si>
    <t>①</t>
  </si>
  <si>
    <t>⑦</t>
  </si>
  <si>
    <t>⑤</t>
  </si>
  <si>
    <t>-</t>
  </si>
  <si>
    <t>②</t>
  </si>
  <si>
    <t>⑨</t>
  </si>
  <si>
    <t>⑥</t>
  </si>
  <si>
    <t>⑩</t>
  </si>
  <si>
    <t>③</t>
  </si>
  <si>
    <t>⑧</t>
  </si>
  <si>
    <t>④</t>
  </si>
  <si>
    <t>⑫</t>
  </si>
  <si>
    <t>1-6ｺｰﾄ</t>
  </si>
  <si>
    <t>7-12ｺｰﾄ</t>
  </si>
  <si>
    <t>13-16ｺｰﾄ</t>
  </si>
  <si>
    <t>G①</t>
  </si>
  <si>
    <t>G②</t>
  </si>
  <si>
    <t>協　　賛</t>
  </si>
  <si>
    <t>株式会社モルテン</t>
  </si>
  <si>
    <t>ホイッスル</t>
  </si>
  <si>
    <t>短</t>
  </si>
  <si>
    <t>NO</t>
  </si>
  <si>
    <t>昼  休  憩　(30分)</t>
  </si>
  <si>
    <t>昼  休  憩 (30分)</t>
  </si>
  <si>
    <t>住　所</t>
  </si>
  <si>
    <t>電　話</t>
  </si>
  <si>
    <t>トリム　チーム名</t>
  </si>
  <si>
    <t>メディアス体育館ちた</t>
  </si>
  <si>
    <t>0562-33-3361</t>
  </si>
  <si>
    <t>愛知県知多市緑町5番地</t>
  </si>
  <si>
    <t>長</t>
  </si>
  <si>
    <t>7</t>
  </si>
  <si>
    <t>トリムフリー交流会</t>
  </si>
  <si>
    <t>愛知県ソフトバレーボール連盟</t>
  </si>
  <si>
    <t>２０２１年度　愛知県ソフトバレーボール連盟　交流会　参加チーム一覧</t>
  </si>
  <si>
    <t>コート</t>
  </si>
  <si>
    <t>ト リ ム</t>
  </si>
  <si>
    <t>グループ</t>
  </si>
  <si>
    <t>Ｂ</t>
  </si>
  <si>
    <t>Ｃ</t>
  </si>
  <si>
    <t>Ｄ</t>
  </si>
  <si>
    <t>Ｅ</t>
  </si>
  <si>
    <t>Ａ</t>
  </si>
  <si>
    <t>令和３年度　愛知県ソフトバレーボール連盟</t>
  </si>
  <si>
    <t>令和3年8月1日</t>
  </si>
  <si>
    <t>Shou　Kyu‐（笑球）</t>
  </si>
  <si>
    <t>Sweet TAKA</t>
  </si>
  <si>
    <t>VENOM</t>
  </si>
  <si>
    <t>空</t>
  </si>
  <si>
    <t>Playa</t>
  </si>
  <si>
    <t>排球俱楽部　烈</t>
  </si>
  <si>
    <t>排球俱楽部　鰻</t>
  </si>
  <si>
    <t>WEED</t>
  </si>
  <si>
    <t>ミルミル</t>
  </si>
  <si>
    <t>Aria</t>
  </si>
  <si>
    <t>ノーティー　ギガ</t>
  </si>
  <si>
    <t>ノーティー　アト</t>
  </si>
  <si>
    <t>ノーティー　ミリ</t>
  </si>
  <si>
    <t>Unknown α</t>
  </si>
  <si>
    <t>Unknown　β</t>
  </si>
  <si>
    <t>Mikan</t>
  </si>
  <si>
    <t>デリンジャー</t>
  </si>
  <si>
    <t>Thunder</t>
  </si>
  <si>
    <t>ちゃんぷるず</t>
  </si>
  <si>
    <t>レッドビッキーズ　壱</t>
  </si>
  <si>
    <t>レッドビッキーズ　弐</t>
  </si>
  <si>
    <t>みどり会</t>
  </si>
  <si>
    <t>Wing</t>
  </si>
  <si>
    <t>グッピー</t>
  </si>
  <si>
    <t>知多シーガルズ</t>
  </si>
  <si>
    <t>crescendo</t>
  </si>
  <si>
    <t>名古屋</t>
  </si>
  <si>
    <t>東三河</t>
  </si>
  <si>
    <t>西三河</t>
  </si>
  <si>
    <t>尾張</t>
  </si>
  <si>
    <t>知多</t>
  </si>
  <si>
    <t>1</t>
  </si>
  <si>
    <t>3</t>
  </si>
  <si>
    <t>5</t>
  </si>
  <si>
    <t>9</t>
  </si>
  <si>
    <t>支部</t>
  </si>
  <si>
    <t>〔種 目　： トリムフリー 〕</t>
  </si>
  <si>
    <t>Unknown α</t>
  </si>
  <si>
    <t>Wing</t>
  </si>
  <si>
    <t>レッドビッキーズ　壱</t>
  </si>
  <si>
    <t>WEED</t>
  </si>
  <si>
    <t>Aria</t>
  </si>
  <si>
    <t>グッピー</t>
  </si>
  <si>
    <t>デリンジャー</t>
  </si>
  <si>
    <t>Unknown　β</t>
  </si>
  <si>
    <t>VENOM</t>
  </si>
  <si>
    <t>ちゃんぷるず</t>
  </si>
  <si>
    <t>Playa</t>
  </si>
  <si>
    <t>レッドビッキーズ　弐</t>
  </si>
  <si>
    <t>crescendo</t>
  </si>
  <si>
    <t>ノーティー　ミリ</t>
  </si>
  <si>
    <t>排球俱楽部　鰻</t>
  </si>
  <si>
    <t>ノーティー　アト</t>
  </si>
  <si>
    <t>空</t>
  </si>
  <si>
    <t>知多シーガルズ</t>
  </si>
  <si>
    <t>Sweet TAKA</t>
  </si>
  <si>
    <t>ミルミル</t>
  </si>
  <si>
    <t>排球俱楽部　烈</t>
  </si>
  <si>
    <t>ノーティー　ギガ</t>
  </si>
  <si>
    <t>Shou　Kyu‐（笑球）</t>
  </si>
  <si>
    <t>みどり会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</si>
</sst>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_ "/>
    <numFmt numFmtId="179" formatCode="0.00_ "/>
    <numFmt numFmtId="180" formatCode="0.00;[Red]0.00"/>
    <numFmt numFmtId="181" formatCode="[$-411]ggge&quot;年&quot;m&quot;月&quot;d&quot;日&quot;;@"/>
    <numFmt numFmtId="182" formatCode="0.000"/>
    <numFmt numFmtId="183" formatCode="0.0000"/>
    <numFmt numFmtId="184" formatCode="0_ "/>
    <numFmt numFmtId="185" formatCode="[&lt;=999]000;[&lt;=9999]000\-00;000\-0000"/>
    <numFmt numFmtId="186" formatCode="0_);\(0\)"/>
  </numFmts>
  <fonts count="79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i/>
      <sz val="20"/>
      <name val="ＭＳ Ｐ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sz val="12"/>
      <name val="ＭＳ Ｐゴシック"/>
      <family val="3"/>
    </font>
    <font>
      <sz val="18"/>
      <name val="ＭＳ 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26"/>
      <name val="HGS創英角ﾎﾟｯﾌﾟ体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26"/>
      <name val="HGP創英角ﾎﾟｯﾌﾟ体"/>
      <family val="3"/>
    </font>
    <font>
      <b/>
      <sz val="28"/>
      <name val="HGP創英角ﾎﾟｯﾌﾟ体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b/>
      <sz val="18"/>
      <color theme="1"/>
      <name val="Calibri"/>
      <family val="3"/>
    </font>
    <font>
      <b/>
      <sz val="14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26"/>
      <name val="Cambria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22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 style="thin"/>
      <top style="thin"/>
      <bottom style="thin"/>
      <diagonal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 vertical="center"/>
      <protection/>
    </xf>
    <xf numFmtId="0" fontId="5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6" fillId="0" borderId="0" xfId="65" applyAlignment="1">
      <alignment vertical="center"/>
      <protection/>
    </xf>
    <xf numFmtId="0" fontId="6" fillId="0" borderId="0" xfId="65">
      <alignment/>
      <protection/>
    </xf>
    <xf numFmtId="0" fontId="9" fillId="0" borderId="0" xfId="65" applyFont="1" applyAlignment="1">
      <alignment horizontal="left" vertical="center"/>
      <protection/>
    </xf>
    <xf numFmtId="0" fontId="10" fillId="0" borderId="0" xfId="65" applyFont="1" applyAlignment="1">
      <alignment horizontal="justify" vertical="center"/>
      <protection/>
    </xf>
    <xf numFmtId="0" fontId="9" fillId="0" borderId="0" xfId="65" applyFont="1" applyAlignment="1">
      <alignment horizontal="left" vertical="center" wrapText="1"/>
      <protection/>
    </xf>
    <xf numFmtId="0" fontId="9" fillId="0" borderId="0" xfId="65" applyFont="1" applyAlignment="1">
      <alignment horizontal="center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9" fillId="0" borderId="0" xfId="65" applyFont="1" applyAlignment="1">
      <alignment horizontal="justify" vertical="center" wrapText="1"/>
      <protection/>
    </xf>
    <xf numFmtId="0" fontId="6" fillId="0" borderId="0" xfId="70">
      <alignment/>
      <protection/>
    </xf>
    <xf numFmtId="0" fontId="6" fillId="0" borderId="0" xfId="70" applyAlignment="1">
      <alignment horizontal="center" vertical="center"/>
      <protection/>
    </xf>
    <xf numFmtId="0" fontId="17" fillId="0" borderId="0" xfId="70" applyFont="1" applyAlignment="1">
      <alignment vertical="center"/>
      <protection/>
    </xf>
    <xf numFmtId="0" fontId="14" fillId="0" borderId="0" xfId="70" applyFont="1">
      <alignment/>
      <protection/>
    </xf>
    <xf numFmtId="0" fontId="11" fillId="0" borderId="0" xfId="70" applyFont="1">
      <alignment/>
      <protection/>
    </xf>
    <xf numFmtId="0" fontId="17" fillId="0" borderId="0" xfId="70" applyFont="1" applyAlignment="1">
      <alignment horizontal="left" vertical="center"/>
      <protection/>
    </xf>
    <xf numFmtId="0" fontId="17" fillId="0" borderId="0" xfId="70" applyFont="1" applyAlignment="1">
      <alignment horizontal="center" vertical="center"/>
      <protection/>
    </xf>
    <xf numFmtId="0" fontId="18" fillId="0" borderId="0" xfId="70" applyFont="1" applyAlignment="1">
      <alignment horizontal="left" vertical="center"/>
      <protection/>
    </xf>
    <xf numFmtId="0" fontId="18" fillId="0" borderId="0" xfId="70" applyFont="1" applyAlignment="1">
      <alignment vertical="center"/>
      <protection/>
    </xf>
    <xf numFmtId="58" fontId="6" fillId="0" borderId="0" xfId="70" applyNumberFormat="1" applyAlignment="1">
      <alignment horizontal="center" vertical="center"/>
      <protection/>
    </xf>
    <xf numFmtId="0" fontId="6" fillId="0" borderId="0" xfId="69" applyAlignment="1">
      <alignment horizontal="center" vertical="center"/>
      <protection/>
    </xf>
    <xf numFmtId="0" fontId="18" fillId="0" borderId="0" xfId="70" applyFont="1" applyAlignment="1">
      <alignment horizontal="right" vertical="center"/>
      <protection/>
    </xf>
    <xf numFmtId="0" fontId="18" fillId="0" borderId="0" xfId="70" applyFont="1" applyAlignment="1">
      <alignment horizontal="center" vertical="center"/>
      <protection/>
    </xf>
    <xf numFmtId="0" fontId="20" fillId="0" borderId="10" xfId="69" applyFont="1" applyBorder="1" applyAlignment="1">
      <alignment horizontal="center" vertical="center" shrinkToFit="1"/>
      <protection/>
    </xf>
    <xf numFmtId="0" fontId="6" fillId="0" borderId="10" xfId="69" applyBorder="1" applyAlignment="1">
      <alignment horizontal="center" vertical="center"/>
      <protection/>
    </xf>
    <xf numFmtId="0" fontId="21" fillId="0" borderId="11" xfId="69" applyFont="1" applyBorder="1" applyAlignment="1">
      <alignment horizontal="center" vertical="center" shrinkToFit="1"/>
      <protection/>
    </xf>
    <xf numFmtId="0" fontId="6" fillId="0" borderId="12" xfId="69" applyBorder="1" applyAlignment="1">
      <alignment horizontal="center" vertical="center" shrinkToFit="1"/>
      <protection/>
    </xf>
    <xf numFmtId="0" fontId="6" fillId="0" borderId="0" xfId="70" applyAlignment="1">
      <alignment horizontal="center" vertical="center" shrinkToFit="1"/>
      <protection/>
    </xf>
    <xf numFmtId="0" fontId="20" fillId="0" borderId="13" xfId="69" applyFont="1" applyBorder="1" applyAlignment="1">
      <alignment horizontal="center" vertical="center" shrinkToFit="1"/>
      <protection/>
    </xf>
    <xf numFmtId="0" fontId="6" fillId="0" borderId="13" xfId="69" applyBorder="1" applyAlignment="1">
      <alignment horizontal="center" vertical="center"/>
      <protection/>
    </xf>
    <xf numFmtId="0" fontId="21" fillId="0" borderId="13" xfId="69" applyFont="1" applyBorder="1" applyAlignment="1">
      <alignment horizontal="center" vertical="center" shrinkToFit="1"/>
      <protection/>
    </xf>
    <xf numFmtId="0" fontId="6" fillId="0" borderId="14" xfId="69" applyBorder="1" applyAlignment="1">
      <alignment horizontal="center" vertical="center" shrinkToFit="1"/>
      <protection/>
    </xf>
    <xf numFmtId="0" fontId="20" fillId="0" borderId="15" xfId="69" applyFont="1" applyBorder="1" applyAlignment="1">
      <alignment horizontal="center" vertical="center" shrinkToFit="1"/>
      <protection/>
    </xf>
    <xf numFmtId="0" fontId="6" fillId="0" borderId="16" xfId="69" applyBorder="1" applyAlignment="1">
      <alignment horizontal="center" vertical="center"/>
      <protection/>
    </xf>
    <xf numFmtId="0" fontId="21" fillId="0" borderId="17" xfId="69" applyFont="1" applyBorder="1" applyAlignment="1">
      <alignment horizontal="center" vertical="center" shrinkToFit="1"/>
      <protection/>
    </xf>
    <xf numFmtId="0" fontId="6" fillId="0" borderId="18" xfId="69" applyBorder="1" applyAlignment="1">
      <alignment horizontal="center" vertical="center" shrinkToFit="1"/>
      <protection/>
    </xf>
    <xf numFmtId="0" fontId="6" fillId="0" borderId="11" xfId="69" applyBorder="1" applyAlignment="1">
      <alignment horizontal="center" vertical="center"/>
      <protection/>
    </xf>
    <xf numFmtId="0" fontId="6" fillId="0" borderId="19" xfId="69" applyBorder="1" applyAlignment="1">
      <alignment horizontal="center" vertical="center" shrinkToFit="1"/>
      <protection/>
    </xf>
    <xf numFmtId="0" fontId="6" fillId="33" borderId="20" xfId="69" applyFill="1" applyBorder="1" applyAlignment="1">
      <alignment horizontal="center" vertical="center" shrinkToFit="1"/>
      <protection/>
    </xf>
    <xf numFmtId="0" fontId="6" fillId="0" borderId="17" xfId="69" applyBorder="1" applyAlignment="1">
      <alignment horizontal="center" vertical="center"/>
      <protection/>
    </xf>
    <xf numFmtId="0" fontId="6" fillId="0" borderId="20" xfId="69" applyBorder="1" applyAlignment="1">
      <alignment horizontal="center" vertical="center" shrinkToFit="1"/>
      <protection/>
    </xf>
    <xf numFmtId="0" fontId="6" fillId="33" borderId="19" xfId="69" applyFill="1" applyBorder="1" applyAlignment="1">
      <alignment horizontal="center" vertical="center" shrinkToFit="1"/>
      <protection/>
    </xf>
    <xf numFmtId="0" fontId="6" fillId="33" borderId="14" xfId="69" applyFill="1" applyBorder="1" applyAlignment="1">
      <alignment horizontal="center" vertical="center" shrinkToFit="1"/>
      <protection/>
    </xf>
    <xf numFmtId="0" fontId="11" fillId="0" borderId="0" xfId="70" applyFont="1" applyAlignment="1">
      <alignment horizontal="center" vertical="center"/>
      <protection/>
    </xf>
    <xf numFmtId="0" fontId="6" fillId="0" borderId="0" xfId="70" applyAlignment="1">
      <alignment vertical="center" shrinkToFit="1"/>
      <protection/>
    </xf>
    <xf numFmtId="0" fontId="6" fillId="0" borderId="0" xfId="70" applyAlignment="1">
      <alignment horizontal="left" vertical="center" shrinkToFit="1"/>
      <protection/>
    </xf>
    <xf numFmtId="0" fontId="6" fillId="0" borderId="21" xfId="70" applyBorder="1" applyAlignment="1">
      <alignment horizontal="center" vertical="center"/>
      <protection/>
    </xf>
    <xf numFmtId="0" fontId="6" fillId="0" borderId="22" xfId="70" applyBorder="1" applyAlignment="1">
      <alignment horizontal="center" vertical="center"/>
      <protection/>
    </xf>
    <xf numFmtId="0" fontId="6" fillId="0" borderId="21" xfId="69" applyBorder="1" applyAlignment="1">
      <alignment horizontal="center" vertical="center"/>
      <protection/>
    </xf>
    <xf numFmtId="0" fontId="6" fillId="0" borderId="23" xfId="69" applyBorder="1" applyAlignment="1">
      <alignment horizontal="center" vertical="center"/>
      <protection/>
    </xf>
    <xf numFmtId="0" fontId="6" fillId="0" borderId="24" xfId="69" applyBorder="1" applyAlignment="1">
      <alignment horizontal="center" vertical="center"/>
      <protection/>
    </xf>
    <xf numFmtId="0" fontId="6" fillId="0" borderId="25" xfId="69" applyBorder="1" applyAlignment="1">
      <alignment horizontal="center" vertical="center"/>
      <protection/>
    </xf>
    <xf numFmtId="0" fontId="6" fillId="0" borderId="26" xfId="69" applyBorder="1" applyAlignment="1">
      <alignment horizontal="center" vertical="center"/>
      <protection/>
    </xf>
    <xf numFmtId="0" fontId="6" fillId="0" borderId="27" xfId="69" applyBorder="1" applyAlignment="1">
      <alignment horizontal="center" vertical="center"/>
      <protection/>
    </xf>
    <xf numFmtId="0" fontId="6" fillId="0" borderId="12" xfId="69" applyBorder="1" applyAlignment="1">
      <alignment horizontal="center" vertical="center"/>
      <protection/>
    </xf>
    <xf numFmtId="0" fontId="6" fillId="0" borderId="22" xfId="69" applyBorder="1" applyAlignment="1">
      <alignment horizontal="center" vertical="center"/>
      <protection/>
    </xf>
    <xf numFmtId="0" fontId="6" fillId="0" borderId="28" xfId="69" applyBorder="1" applyAlignment="1">
      <alignment horizontal="center" vertical="center"/>
      <protection/>
    </xf>
    <xf numFmtId="0" fontId="6" fillId="0" borderId="29" xfId="70" applyBorder="1" applyAlignment="1">
      <alignment horizontal="center" vertical="center"/>
      <protection/>
    </xf>
    <xf numFmtId="0" fontId="13" fillId="0" borderId="29" xfId="70" applyFont="1" applyBorder="1" applyAlignment="1">
      <alignment horizontal="center" vertical="center"/>
      <protection/>
    </xf>
    <xf numFmtId="0" fontId="6" fillId="0" borderId="0" xfId="70" applyAlignment="1">
      <alignment vertical="center"/>
      <protection/>
    </xf>
    <xf numFmtId="0" fontId="6" fillId="0" borderId="0" xfId="69" applyAlignment="1">
      <alignment vertical="center"/>
      <protection/>
    </xf>
    <xf numFmtId="0" fontId="19" fillId="0" borderId="0" xfId="69" applyFont="1" applyAlignment="1">
      <alignment vertical="center"/>
      <protection/>
    </xf>
    <xf numFmtId="0" fontId="16" fillId="0" borderId="0" xfId="69" applyFont="1" applyAlignment="1">
      <alignment horizontal="center" vertical="center"/>
      <protection/>
    </xf>
    <xf numFmtId="0" fontId="16" fillId="0" borderId="0" xfId="69" applyFont="1" applyAlignment="1">
      <alignment vertical="center"/>
      <protection/>
    </xf>
    <xf numFmtId="0" fontId="16" fillId="0" borderId="0" xfId="69" applyFont="1" applyAlignment="1">
      <alignment horizontal="left" vertical="center"/>
      <protection/>
    </xf>
    <xf numFmtId="0" fontId="11" fillId="0" borderId="29" xfId="69" applyFont="1" applyBorder="1" applyAlignment="1">
      <alignment horizontal="center" vertical="center"/>
      <protection/>
    </xf>
    <xf numFmtId="0" fontId="6" fillId="33" borderId="29" xfId="69" applyFill="1" applyBorder="1" applyAlignment="1">
      <alignment horizontal="center" vertical="center" shrinkToFit="1"/>
      <protection/>
    </xf>
    <xf numFmtId="0" fontId="17" fillId="0" borderId="0" xfId="69" applyFont="1" applyAlignment="1">
      <alignment horizontal="center" vertical="center"/>
      <protection/>
    </xf>
    <xf numFmtId="0" fontId="17" fillId="0" borderId="0" xfId="69" applyFont="1" applyAlignment="1">
      <alignment vertical="center"/>
      <protection/>
    </xf>
    <xf numFmtId="58" fontId="6" fillId="0" borderId="0" xfId="69" applyNumberFormat="1" applyAlignment="1">
      <alignment horizontal="center" vertical="center"/>
      <protection/>
    </xf>
    <xf numFmtId="0" fontId="6" fillId="34" borderId="29" xfId="69" applyFill="1" applyBorder="1" applyAlignment="1">
      <alignment horizontal="center" vertical="center"/>
      <protection/>
    </xf>
    <xf numFmtId="0" fontId="13" fillId="0" borderId="29" xfId="69" applyFont="1" applyBorder="1" applyAlignment="1">
      <alignment horizontal="center" vertical="center"/>
      <protection/>
    </xf>
    <xf numFmtId="0" fontId="6" fillId="33" borderId="0" xfId="69" applyFill="1" applyAlignment="1">
      <alignment horizontal="center" vertical="center"/>
      <protection/>
    </xf>
    <xf numFmtId="0" fontId="6" fillId="35" borderId="0" xfId="69" applyFill="1" applyAlignment="1">
      <alignment horizontal="center" vertical="center"/>
      <protection/>
    </xf>
    <xf numFmtId="0" fontId="6" fillId="0" borderId="0" xfId="71" applyAlignment="1">
      <alignment horizontal="center" vertical="center" shrinkToFit="1"/>
      <protection/>
    </xf>
    <xf numFmtId="0" fontId="6" fillId="0" borderId="30" xfId="69" applyBorder="1" applyAlignment="1">
      <alignment horizontal="center" vertical="center"/>
      <protection/>
    </xf>
    <xf numFmtId="0" fontId="20" fillId="0" borderId="31" xfId="69" applyFont="1" applyBorder="1" applyAlignment="1">
      <alignment horizontal="center" vertical="center" shrinkToFit="1"/>
      <protection/>
    </xf>
    <xf numFmtId="0" fontId="6" fillId="0" borderId="31" xfId="69" applyBorder="1" applyAlignment="1">
      <alignment horizontal="center" vertical="center"/>
      <protection/>
    </xf>
    <xf numFmtId="0" fontId="21" fillId="0" borderId="32" xfId="69" applyFont="1" applyBorder="1" applyAlignment="1">
      <alignment horizontal="center" vertical="center" shrinkToFit="1"/>
      <protection/>
    </xf>
    <xf numFmtId="0" fontId="6" fillId="33" borderId="33" xfId="69" applyFill="1" applyBorder="1" applyAlignment="1">
      <alignment horizontal="center" vertical="center" shrinkToFit="1"/>
      <protection/>
    </xf>
    <xf numFmtId="0" fontId="8" fillId="0" borderId="0" xfId="65" applyFont="1" applyAlignment="1">
      <alignment vertical="center"/>
      <protection/>
    </xf>
    <xf numFmtId="0" fontId="67" fillId="0" borderId="0" xfId="69" applyFont="1" applyAlignment="1">
      <alignment horizontal="center" vertical="center"/>
      <protection/>
    </xf>
    <xf numFmtId="0" fontId="67" fillId="0" borderId="24" xfId="69" applyFont="1" applyBorder="1" applyAlignment="1">
      <alignment horizontal="center" vertical="center"/>
      <protection/>
    </xf>
    <xf numFmtId="0" fontId="67" fillId="0" borderId="25" xfId="69" applyFont="1" applyBorder="1" applyAlignment="1">
      <alignment horizontal="center" vertical="center"/>
      <protection/>
    </xf>
    <xf numFmtId="0" fontId="68" fillId="0" borderId="0" xfId="69" applyFont="1" applyAlignment="1">
      <alignment horizontal="center" vertical="center"/>
      <protection/>
    </xf>
    <xf numFmtId="0" fontId="67" fillId="36" borderId="0" xfId="69" applyFont="1" applyFill="1" applyAlignment="1">
      <alignment horizontal="center" vertical="center"/>
      <protection/>
    </xf>
    <xf numFmtId="0" fontId="67" fillId="36" borderId="24" xfId="69" applyFont="1" applyFill="1" applyBorder="1" applyAlignment="1">
      <alignment horizontal="center" vertical="center"/>
      <protection/>
    </xf>
    <xf numFmtId="0" fontId="67" fillId="36" borderId="25" xfId="69" applyFont="1" applyFill="1" applyBorder="1" applyAlignment="1">
      <alignment horizontal="center" vertical="center"/>
      <protection/>
    </xf>
    <xf numFmtId="0" fontId="67" fillId="36" borderId="26" xfId="69" applyFont="1" applyFill="1" applyBorder="1" applyAlignment="1">
      <alignment horizontal="center" vertical="center"/>
      <protection/>
    </xf>
    <xf numFmtId="0" fontId="67" fillId="0" borderId="27" xfId="69" applyFont="1" applyBorder="1" applyAlignment="1">
      <alignment horizontal="center" vertical="center"/>
      <protection/>
    </xf>
    <xf numFmtId="0" fontId="67" fillId="36" borderId="27" xfId="69" applyFont="1" applyFill="1" applyBorder="1" applyAlignment="1">
      <alignment horizontal="center" vertical="center"/>
      <protection/>
    </xf>
    <xf numFmtId="0" fontId="67" fillId="36" borderId="12" xfId="69" applyFont="1" applyFill="1" applyBorder="1" applyAlignment="1">
      <alignment horizontal="center" vertical="center"/>
      <protection/>
    </xf>
    <xf numFmtId="0" fontId="68" fillId="0" borderId="27" xfId="69" applyFont="1" applyBorder="1" applyAlignment="1">
      <alignment horizontal="center" vertical="center"/>
      <protection/>
    </xf>
    <xf numFmtId="0" fontId="67" fillId="0" borderId="12" xfId="69" applyFont="1" applyBorder="1" applyAlignment="1">
      <alignment horizontal="center" vertical="center"/>
      <protection/>
    </xf>
    <xf numFmtId="0" fontId="67" fillId="0" borderId="26" xfId="69" applyFont="1" applyBorder="1" applyAlignment="1">
      <alignment horizontal="center" vertical="center"/>
      <protection/>
    </xf>
    <xf numFmtId="0" fontId="67" fillId="36" borderId="22" xfId="69" applyFont="1" applyFill="1" applyBorder="1" applyAlignment="1">
      <alignment horizontal="center" vertical="center"/>
      <protection/>
    </xf>
    <xf numFmtId="0" fontId="67" fillId="36" borderId="28" xfId="69" applyFont="1" applyFill="1" applyBorder="1" applyAlignment="1">
      <alignment horizontal="center" vertical="center"/>
      <protection/>
    </xf>
    <xf numFmtId="0" fontId="67" fillId="0" borderId="22" xfId="69" applyFont="1" applyBorder="1" applyAlignment="1">
      <alignment horizontal="center" vertical="center"/>
      <protection/>
    </xf>
    <xf numFmtId="0" fontId="67" fillId="0" borderId="28" xfId="69" applyFont="1" applyBorder="1" applyAlignment="1">
      <alignment horizontal="center" vertical="center"/>
      <protection/>
    </xf>
    <xf numFmtId="0" fontId="69" fillId="0" borderId="0" xfId="68" applyFont="1" applyAlignment="1">
      <alignment horizontal="center" vertical="center"/>
      <protection/>
    </xf>
    <xf numFmtId="0" fontId="70" fillId="0" borderId="0" xfId="68" applyFont="1" applyAlignment="1">
      <alignment vertical="center" shrinkToFit="1"/>
      <protection/>
    </xf>
    <xf numFmtId="0" fontId="69" fillId="0" borderId="0" xfId="68" applyFont="1" applyAlignment="1">
      <alignment horizontal="center" vertical="center" shrinkToFit="1"/>
      <protection/>
    </xf>
    <xf numFmtId="0" fontId="70" fillId="0" borderId="0" xfId="68" applyFont="1" applyAlignment="1">
      <alignment vertical="center" shrinkToFit="1"/>
      <protection/>
    </xf>
    <xf numFmtId="0" fontId="70" fillId="0" borderId="0" xfId="68" applyFont="1" applyAlignment="1">
      <alignment horizontal="center" vertical="center" shrinkToFit="1"/>
      <protection/>
    </xf>
    <xf numFmtId="0" fontId="70" fillId="0" borderId="0" xfId="68" applyFont="1" applyAlignment="1">
      <alignment vertical="center" shrinkToFit="1"/>
      <protection/>
    </xf>
    <xf numFmtId="0" fontId="9" fillId="0" borderId="0" xfId="65" applyFont="1" applyAlignment="1">
      <alignment vertical="center" wrapText="1"/>
      <protection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7" fillId="0" borderId="34" xfId="70" applyFont="1" applyBorder="1" applyAlignment="1">
      <alignment vertical="center"/>
      <protection/>
    </xf>
    <xf numFmtId="0" fontId="17" fillId="0" borderId="30" xfId="70" applyFont="1" applyBorder="1" applyAlignment="1">
      <alignment vertical="center"/>
      <protection/>
    </xf>
    <xf numFmtId="0" fontId="17" fillId="0" borderId="35" xfId="70" applyFont="1" applyBorder="1" applyAlignment="1">
      <alignment vertical="center"/>
      <protection/>
    </xf>
    <xf numFmtId="0" fontId="17" fillId="0" borderId="34" xfId="72" applyFont="1" applyBorder="1">
      <alignment vertical="center"/>
      <protection/>
    </xf>
    <xf numFmtId="0" fontId="17" fillId="0" borderId="30" xfId="72" applyFont="1" applyBorder="1">
      <alignment vertical="center"/>
      <protection/>
    </xf>
    <xf numFmtId="0" fontId="17" fillId="0" borderId="35" xfId="72" applyFont="1" applyBorder="1">
      <alignment vertical="center"/>
      <protection/>
    </xf>
    <xf numFmtId="0" fontId="62" fillId="0" borderId="0" xfId="0" applyFont="1" applyAlignment="1">
      <alignment horizontal="left" vertical="center"/>
    </xf>
    <xf numFmtId="0" fontId="71" fillId="0" borderId="0" xfId="68" applyFont="1" applyAlignment="1">
      <alignment vertical="center" shrinkToFit="1"/>
      <protection/>
    </xf>
    <xf numFmtId="0" fontId="4" fillId="0" borderId="0" xfId="0" applyFont="1" applyAlignment="1">
      <alignment horizontal="left" vertical="center"/>
    </xf>
    <xf numFmtId="0" fontId="17" fillId="0" borderId="30" xfId="69" applyFont="1" applyBorder="1" applyAlignment="1">
      <alignment horizontal="center" vertical="center" shrinkToFit="1"/>
      <protection/>
    </xf>
    <xf numFmtId="49" fontId="69" fillId="0" borderId="0" xfId="68" applyNumberFormat="1" applyFont="1" applyAlignment="1">
      <alignment horizontal="center" vertical="center" shrinkToFit="1"/>
      <protection/>
    </xf>
    <xf numFmtId="0" fontId="70" fillId="0" borderId="0" xfId="68" applyFont="1" applyAlignment="1">
      <alignment vertical="center" shrinkToFit="1"/>
      <protection/>
    </xf>
    <xf numFmtId="0" fontId="9" fillId="0" borderId="0" xfId="65" applyFont="1" applyAlignment="1">
      <alignment horizontal="left" vertical="center" shrinkToFit="1"/>
      <protection/>
    </xf>
    <xf numFmtId="0" fontId="69" fillId="0" borderId="0" xfId="0" applyFont="1" applyAlignment="1">
      <alignment horizontal="right" vertical="center"/>
    </xf>
    <xf numFmtId="0" fontId="69" fillId="0" borderId="0" xfId="68" applyFont="1" applyAlignment="1">
      <alignment horizontal="center" vertical="center"/>
      <protection/>
    </xf>
    <xf numFmtId="0" fontId="72" fillId="0" borderId="0" xfId="68" applyFont="1" applyAlignment="1">
      <alignment horizontal="center" vertical="center" shrinkToFit="1"/>
      <protection/>
    </xf>
    <xf numFmtId="0" fontId="70" fillId="0" borderId="0" xfId="68" applyFont="1" applyAlignment="1">
      <alignment horizontal="center" vertical="center" shrinkToFit="1"/>
      <protection/>
    </xf>
    <xf numFmtId="0" fontId="71" fillId="0" borderId="29" xfId="68" applyFont="1" applyBorder="1" applyAlignment="1">
      <alignment horizontal="center" vertical="center" shrinkToFit="1"/>
      <protection/>
    </xf>
    <xf numFmtId="0" fontId="71" fillId="0" borderId="0" xfId="68" applyFont="1" applyAlignment="1">
      <alignment horizontal="center" vertical="center" shrinkToFit="1"/>
      <protection/>
    </xf>
    <xf numFmtId="0" fontId="73" fillId="0" borderId="0" xfId="68" applyFont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1" fillId="0" borderId="0" xfId="68" applyFont="1" applyBorder="1" applyAlignment="1">
      <alignment horizontal="center" vertical="center" shrinkToFit="1"/>
      <protection/>
    </xf>
    <xf numFmtId="0" fontId="27" fillId="0" borderId="0" xfId="0" applyFont="1" applyBorder="1" applyAlignment="1">
      <alignment horizontal="left" vertical="center" shrinkToFit="1"/>
    </xf>
    <xf numFmtId="0" fontId="73" fillId="0" borderId="0" xfId="68" applyFont="1" applyBorder="1" applyAlignment="1">
      <alignment horizontal="center" vertical="center"/>
      <protection/>
    </xf>
    <xf numFmtId="0" fontId="69" fillId="0" borderId="0" xfId="68" applyFont="1" applyBorder="1" applyAlignment="1">
      <alignment horizontal="center" vertical="center"/>
      <protection/>
    </xf>
    <xf numFmtId="0" fontId="69" fillId="0" borderId="36" xfId="68" applyFont="1" applyBorder="1" applyAlignment="1">
      <alignment horizontal="center" vertical="center"/>
      <protection/>
    </xf>
    <xf numFmtId="0" fontId="74" fillId="0" borderId="29" xfId="0" applyFont="1" applyBorder="1" applyAlignment="1">
      <alignment vertical="center" shrinkToFit="1"/>
    </xf>
    <xf numFmtId="49" fontId="5" fillId="0" borderId="29" xfId="62" applyNumberFormat="1" applyBorder="1" applyAlignment="1">
      <alignment horizontal="left" vertical="center"/>
      <protection/>
    </xf>
    <xf numFmtId="0" fontId="70" fillId="0" borderId="0" xfId="68" applyFont="1" applyBorder="1" applyAlignment="1">
      <alignment vertical="center" shrinkToFit="1"/>
      <protection/>
    </xf>
    <xf numFmtId="0" fontId="70" fillId="0" borderId="0" xfId="68" applyFont="1" applyBorder="1" applyAlignment="1">
      <alignment horizontal="center" vertical="center" shrinkToFit="1"/>
      <protection/>
    </xf>
    <xf numFmtId="0" fontId="70" fillId="0" borderId="29" xfId="68" applyFont="1" applyBorder="1" applyAlignment="1">
      <alignment horizontal="center" vertical="center" shrinkToFit="1"/>
      <protection/>
    </xf>
    <xf numFmtId="49" fontId="5" fillId="0" borderId="29" xfId="62" applyNumberFormat="1" applyFont="1" applyBorder="1" applyAlignment="1">
      <alignment horizontal="left" vertical="center" shrinkToFit="1"/>
      <protection/>
    </xf>
    <xf numFmtId="0" fontId="69" fillId="0" borderId="0" xfId="68" applyFont="1" applyAlignment="1">
      <alignment horizontal="left" vertical="center"/>
      <protection/>
    </xf>
    <xf numFmtId="49" fontId="29" fillId="0" borderId="29" xfId="62" applyNumberFormat="1" applyFont="1" applyFill="1" applyBorder="1" applyAlignment="1">
      <alignment horizontal="left" vertical="center" shrinkToFit="1"/>
      <protection/>
    </xf>
    <xf numFmtId="31" fontId="9" fillId="0" borderId="0" xfId="65" applyNumberFormat="1" applyFont="1" applyAlignment="1">
      <alignment horizontal="left" vertical="center"/>
      <protection/>
    </xf>
    <xf numFmtId="0" fontId="69" fillId="37" borderId="37" xfId="0" applyFont="1" applyFill="1" applyBorder="1" applyAlignment="1">
      <alignment horizontal="center" vertical="center" shrinkToFit="1"/>
    </xf>
    <xf numFmtId="0" fontId="74" fillId="0" borderId="37" xfId="0" applyFont="1" applyBorder="1" applyAlignment="1">
      <alignment vertical="center" shrinkToFit="1"/>
    </xf>
    <xf numFmtId="0" fontId="12" fillId="0" borderId="37" xfId="0" applyFont="1" applyBorder="1" applyAlignment="1">
      <alignment horizontal="right" vertical="center" shrinkToFit="1"/>
    </xf>
    <xf numFmtId="0" fontId="28" fillId="0" borderId="37" xfId="0" applyFont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70" fillId="0" borderId="29" xfId="68" applyNumberFormat="1" applyFont="1" applyBorder="1" applyAlignment="1">
      <alignment horizontal="center" vertical="center" shrinkToFit="1"/>
      <protection/>
    </xf>
    <xf numFmtId="0" fontId="72" fillId="0" borderId="0" xfId="68" applyNumberFormat="1" applyFont="1" applyAlignment="1">
      <alignment horizontal="center" vertical="center" shrinkToFit="1"/>
      <protection/>
    </xf>
    <xf numFmtId="0" fontId="71" fillId="0" borderId="16" xfId="68" applyNumberFormat="1" applyFont="1" applyBorder="1" applyAlignment="1">
      <alignment horizontal="center" vertical="center" shrinkToFit="1"/>
      <protection/>
    </xf>
    <xf numFmtId="0" fontId="71" fillId="0" borderId="29" xfId="68" applyNumberFormat="1" applyFont="1" applyBorder="1" applyAlignment="1">
      <alignment horizontal="center" vertical="center" shrinkToFit="1"/>
      <protection/>
    </xf>
    <xf numFmtId="0" fontId="71" fillId="0" borderId="0" xfId="68" applyNumberFormat="1" applyFont="1" applyBorder="1" applyAlignment="1">
      <alignment horizontal="center" vertical="center" shrinkToFit="1"/>
      <protection/>
    </xf>
    <xf numFmtId="0" fontId="27" fillId="0" borderId="0" xfId="0" applyNumberFormat="1" applyFont="1" applyBorder="1" applyAlignment="1">
      <alignment horizontal="left" vertical="center" shrinkToFit="1"/>
    </xf>
    <xf numFmtId="0" fontId="73" fillId="0" borderId="0" xfId="68" applyNumberFormat="1" applyFont="1" applyBorder="1" applyAlignment="1">
      <alignment horizontal="center" vertical="center"/>
      <protection/>
    </xf>
    <xf numFmtId="0" fontId="75" fillId="0" borderId="34" xfId="68" applyFont="1" applyBorder="1" applyAlignment="1">
      <alignment vertical="center" shrinkToFit="1"/>
      <protection/>
    </xf>
    <xf numFmtId="0" fontId="75" fillId="0" borderId="35" xfId="68" applyFont="1" applyBorder="1" applyAlignment="1">
      <alignment vertical="center" shrinkToFit="1"/>
      <protection/>
    </xf>
    <xf numFmtId="0" fontId="69" fillId="0" borderId="0" xfId="68" applyNumberFormat="1" applyFont="1" applyBorder="1" applyAlignment="1">
      <alignment horizontal="center" vertical="center"/>
      <protection/>
    </xf>
    <xf numFmtId="0" fontId="70" fillId="0" borderId="30" xfId="68" applyNumberFormat="1" applyFont="1" applyBorder="1" applyAlignment="1">
      <alignment horizontal="center" vertical="center" shrinkToFit="1"/>
      <protection/>
    </xf>
    <xf numFmtId="49" fontId="5" fillId="0" borderId="30" xfId="62" applyNumberFormat="1" applyFont="1" applyFill="1" applyBorder="1" applyAlignment="1">
      <alignment horizontal="left" vertical="center" shrinkToFit="1"/>
      <protection/>
    </xf>
    <xf numFmtId="0" fontId="69" fillId="0" borderId="30" xfId="68" applyNumberFormat="1" applyFont="1" applyBorder="1" applyAlignment="1">
      <alignment horizontal="center" vertical="center"/>
      <protection/>
    </xf>
    <xf numFmtId="0" fontId="74" fillId="0" borderId="34" xfId="68" applyFont="1" applyBorder="1" applyAlignment="1">
      <alignment vertical="center" shrinkToFit="1"/>
      <protection/>
    </xf>
    <xf numFmtId="0" fontId="74" fillId="0" borderId="30" xfId="68" applyFont="1" applyBorder="1" applyAlignment="1">
      <alignment vertical="center" shrinkToFit="1"/>
      <protection/>
    </xf>
    <xf numFmtId="0" fontId="74" fillId="0" borderId="35" xfId="68" applyFont="1" applyBorder="1" applyAlignment="1">
      <alignment vertical="center" shrinkToFit="1"/>
      <protection/>
    </xf>
    <xf numFmtId="0" fontId="74" fillId="0" borderId="30" xfId="68" applyFont="1" applyBorder="1" applyAlignment="1">
      <alignment horizontal="right" vertical="center" shrinkToFit="1"/>
      <protection/>
    </xf>
    <xf numFmtId="49" fontId="75" fillId="0" borderId="34" xfId="68" applyNumberFormat="1" applyFont="1" applyBorder="1" applyAlignment="1">
      <alignment vertical="center" shrinkToFit="1"/>
      <protection/>
    </xf>
    <xf numFmtId="0" fontId="70" fillId="0" borderId="29" xfId="65" applyFont="1" applyFill="1" applyBorder="1" applyAlignment="1">
      <alignment horizontal="left" vertical="center"/>
      <protection/>
    </xf>
    <xf numFmtId="0" fontId="70" fillId="0" borderId="34" xfId="65" applyFont="1" applyFill="1" applyBorder="1" applyAlignment="1">
      <alignment horizontal="left" vertical="center"/>
      <protection/>
    </xf>
    <xf numFmtId="0" fontId="70" fillId="0" borderId="33" xfId="65" applyFont="1" applyFill="1" applyBorder="1" applyAlignment="1">
      <alignment horizontal="left" vertical="center"/>
      <protection/>
    </xf>
    <xf numFmtId="0" fontId="70" fillId="0" borderId="38" xfId="65" applyFont="1" applyFill="1" applyBorder="1" applyAlignment="1">
      <alignment horizontal="left" vertical="center"/>
      <protection/>
    </xf>
    <xf numFmtId="0" fontId="73" fillId="0" borderId="34" xfId="68" applyNumberFormat="1" applyFont="1" applyFill="1" applyBorder="1" applyAlignment="1">
      <alignment vertical="center"/>
      <protection/>
    </xf>
    <xf numFmtId="0" fontId="73" fillId="0" borderId="30" xfId="68" applyNumberFormat="1" applyFont="1" applyFill="1" applyBorder="1" applyAlignment="1">
      <alignment vertical="center"/>
      <protection/>
    </xf>
    <xf numFmtId="0" fontId="73" fillId="0" borderId="35" xfId="68" applyNumberFormat="1" applyFont="1" applyFill="1" applyBorder="1" applyAlignment="1">
      <alignment vertical="center"/>
      <protection/>
    </xf>
    <xf numFmtId="0" fontId="11" fillId="34" borderId="34" xfId="70" applyFont="1" applyFill="1" applyBorder="1" applyAlignment="1">
      <alignment vertical="center"/>
      <protection/>
    </xf>
    <xf numFmtId="0" fontId="11" fillId="34" borderId="30" xfId="70" applyFont="1" applyFill="1" applyBorder="1" applyAlignment="1">
      <alignment vertical="center"/>
      <protection/>
    </xf>
    <xf numFmtId="0" fontId="6" fillId="0" borderId="0" xfId="70" applyAlignment="1">
      <alignment/>
      <protection/>
    </xf>
    <xf numFmtId="0" fontId="73" fillId="0" borderId="34" xfId="68" applyFont="1" applyFill="1" applyBorder="1" applyAlignment="1">
      <alignment vertical="center"/>
      <protection/>
    </xf>
    <xf numFmtId="0" fontId="73" fillId="0" borderId="30" xfId="68" applyFont="1" applyFill="1" applyBorder="1" applyAlignment="1">
      <alignment vertical="center"/>
      <protection/>
    </xf>
    <xf numFmtId="0" fontId="73" fillId="0" borderId="35" xfId="68" applyFont="1" applyFill="1" applyBorder="1" applyAlignment="1">
      <alignment vertical="center"/>
      <protection/>
    </xf>
    <xf numFmtId="0" fontId="70" fillId="37" borderId="10" xfId="0" applyFont="1" applyFill="1" applyBorder="1" applyAlignment="1">
      <alignment horizontal="center" vertical="center" shrinkToFit="1"/>
    </xf>
    <xf numFmtId="0" fontId="70" fillId="0" borderId="0" xfId="0" applyFont="1" applyAlignment="1">
      <alignment horizontal="center" vertical="center"/>
    </xf>
    <xf numFmtId="49" fontId="30" fillId="0" borderId="29" xfId="62" applyNumberFormat="1" applyFont="1" applyFill="1" applyBorder="1" applyAlignment="1">
      <alignment horizontal="center" vertical="center" shrinkToFit="1"/>
      <protection/>
    </xf>
    <xf numFmtId="49" fontId="30" fillId="0" borderId="29" xfId="62" applyNumberFormat="1" applyFont="1" applyBorder="1" applyAlignment="1">
      <alignment horizontal="center" vertical="center" shrinkToFit="1"/>
      <protection/>
    </xf>
    <xf numFmtId="0" fontId="30" fillId="0" borderId="29" xfId="62" applyFont="1" applyBorder="1" applyAlignment="1">
      <alignment horizontal="center" vertical="center" shrinkToFit="1"/>
      <protection/>
    </xf>
    <xf numFmtId="0" fontId="72" fillId="0" borderId="0" xfId="68" applyFont="1" applyAlignment="1">
      <alignment horizontal="center" vertical="center" shrinkToFit="1"/>
      <protection/>
    </xf>
    <xf numFmtId="0" fontId="69" fillId="0" borderId="0" xfId="68" applyFont="1" applyAlignment="1">
      <alignment horizontal="center" vertical="center"/>
      <protection/>
    </xf>
    <xf numFmtId="0" fontId="73" fillId="0" borderId="0" xfId="68" applyFont="1" applyAlignment="1">
      <alignment horizontal="center" vertical="center"/>
      <protection/>
    </xf>
    <xf numFmtId="0" fontId="69" fillId="0" borderId="34" xfId="68" applyFont="1" applyBorder="1" applyAlignment="1">
      <alignment vertical="center"/>
      <protection/>
    </xf>
    <xf numFmtId="0" fontId="69" fillId="0" borderId="30" xfId="68" applyFont="1" applyBorder="1" applyAlignment="1">
      <alignment vertical="center"/>
      <protection/>
    </xf>
    <xf numFmtId="0" fontId="69" fillId="0" borderId="35" xfId="68" applyFont="1" applyBorder="1" applyAlignment="1">
      <alignment vertical="center"/>
      <protection/>
    </xf>
    <xf numFmtId="0" fontId="70" fillId="0" borderId="34" xfId="68" applyFont="1" applyBorder="1" applyAlignment="1">
      <alignment vertical="center" shrinkToFit="1"/>
      <protection/>
    </xf>
    <xf numFmtId="0" fontId="70" fillId="0" borderId="30" xfId="68" applyFont="1" applyBorder="1" applyAlignment="1">
      <alignment vertical="center" shrinkToFit="1"/>
      <protection/>
    </xf>
    <xf numFmtId="0" fontId="70" fillId="0" borderId="35" xfId="68" applyFont="1" applyBorder="1" applyAlignment="1">
      <alignment vertical="center" shrinkToFit="1"/>
      <protection/>
    </xf>
    <xf numFmtId="0" fontId="69" fillId="0" borderId="34" xfId="68" applyNumberFormat="1" applyFont="1" applyBorder="1" applyAlignment="1">
      <alignment vertical="center"/>
      <protection/>
    </xf>
    <xf numFmtId="0" fontId="69" fillId="0" borderId="30" xfId="68" applyNumberFormat="1" applyFont="1" applyBorder="1" applyAlignment="1">
      <alignment vertical="center"/>
      <protection/>
    </xf>
    <xf numFmtId="0" fontId="69" fillId="0" borderId="35" xfId="68" applyNumberFormat="1" applyFont="1" applyBorder="1" applyAlignment="1">
      <alignment vertical="center"/>
      <protection/>
    </xf>
    <xf numFmtId="0" fontId="71" fillId="0" borderId="39" xfId="68" applyNumberFormat="1" applyFont="1" applyBorder="1" applyAlignment="1">
      <alignment vertical="center" shrinkToFit="1"/>
      <protection/>
    </xf>
    <xf numFmtId="0" fontId="71" fillId="0" borderId="27" xfId="68" applyNumberFormat="1" applyFont="1" applyBorder="1" applyAlignment="1">
      <alignment vertical="center" shrinkToFit="1"/>
      <protection/>
    </xf>
    <xf numFmtId="0" fontId="71" fillId="0" borderId="12" xfId="68" applyNumberFormat="1" applyFont="1" applyBorder="1" applyAlignment="1">
      <alignment vertical="center" shrinkToFit="1"/>
      <protection/>
    </xf>
    <xf numFmtId="0" fontId="70" fillId="0" borderId="34" xfId="68" applyNumberFormat="1" applyFont="1" applyBorder="1" applyAlignment="1">
      <alignment vertical="center" shrinkToFit="1"/>
      <protection/>
    </xf>
    <xf numFmtId="0" fontId="70" fillId="0" borderId="30" xfId="68" applyNumberFormat="1" applyFont="1" applyBorder="1" applyAlignment="1">
      <alignment vertical="center" shrinkToFit="1"/>
      <protection/>
    </xf>
    <xf numFmtId="0" fontId="70" fillId="0" borderId="35" xfId="68" applyNumberFormat="1" applyFont="1" applyBorder="1" applyAlignment="1">
      <alignment vertical="center" shrinkToFit="1"/>
      <protection/>
    </xf>
    <xf numFmtId="0" fontId="69" fillId="0" borderId="34" xfId="68" applyNumberFormat="1" applyFont="1" applyBorder="1" applyAlignment="1">
      <alignment vertical="center" shrinkToFit="1"/>
      <protection/>
    </xf>
    <xf numFmtId="0" fontId="69" fillId="0" borderId="30" xfId="68" applyNumberFormat="1" applyFont="1" applyBorder="1" applyAlignment="1">
      <alignment vertical="center" shrinkToFit="1"/>
      <protection/>
    </xf>
    <xf numFmtId="0" fontId="69" fillId="0" borderId="35" xfId="68" applyNumberFormat="1" applyFont="1" applyBorder="1" applyAlignment="1">
      <alignment vertical="center" shrinkToFit="1"/>
      <protection/>
    </xf>
    <xf numFmtId="0" fontId="25" fillId="0" borderId="0" xfId="65" applyFont="1" applyAlignment="1">
      <alignment horizontal="left" vertical="center" shrinkToFit="1"/>
      <protection/>
    </xf>
    <xf numFmtId="0" fontId="25" fillId="0" borderId="0" xfId="65" applyFont="1" applyAlignment="1">
      <alignment horizontal="center" vertical="center" shrinkToFit="1"/>
      <protection/>
    </xf>
    <xf numFmtId="0" fontId="26" fillId="0" borderId="0" xfId="65" applyFont="1" applyAlignment="1">
      <alignment horizontal="center" vertical="center" shrinkToFit="1"/>
      <protection/>
    </xf>
    <xf numFmtId="0" fontId="9" fillId="0" borderId="0" xfId="65" applyFont="1" applyAlignment="1">
      <alignment horizontal="left" vertical="center" wrapText="1"/>
      <protection/>
    </xf>
    <xf numFmtId="0" fontId="76" fillId="0" borderId="0" xfId="65" applyFont="1" applyAlignment="1">
      <alignment horizontal="left" vertical="center" shrinkToFit="1"/>
      <protection/>
    </xf>
    <xf numFmtId="0" fontId="15" fillId="0" borderId="0" xfId="65" applyFont="1" applyAlignment="1">
      <alignment horizontal="center" vertical="center" shrinkToFit="1"/>
      <protection/>
    </xf>
    <xf numFmtId="0" fontId="74" fillId="0" borderId="30" xfId="68" applyFont="1" applyBorder="1" applyAlignment="1">
      <alignment horizontal="left" vertical="center" shrinkToFit="1"/>
      <protection/>
    </xf>
    <xf numFmtId="0" fontId="69" fillId="0" borderId="29" xfId="68" applyNumberFormat="1" applyFont="1" applyBorder="1" applyAlignment="1">
      <alignment horizontal="center" vertical="center"/>
      <protection/>
    </xf>
    <xf numFmtId="0" fontId="69" fillId="0" borderId="29" xfId="68" applyNumberFormat="1" applyFont="1" applyBorder="1" applyAlignment="1">
      <alignment horizontal="center" vertical="center" shrinkToFit="1"/>
      <protection/>
    </xf>
    <xf numFmtId="0" fontId="69" fillId="0" borderId="10" xfId="68" applyNumberFormat="1" applyFont="1" applyBorder="1" applyAlignment="1">
      <alignment horizontal="center" vertical="center"/>
      <protection/>
    </xf>
    <xf numFmtId="0" fontId="70" fillId="0" borderId="29" xfId="68" applyNumberFormat="1" applyFont="1" applyBorder="1" applyAlignment="1">
      <alignment horizontal="center" vertical="center" shrinkToFit="1"/>
      <protection/>
    </xf>
    <xf numFmtId="0" fontId="73" fillId="0" borderId="29" xfId="68" applyNumberFormat="1" applyFont="1" applyBorder="1" applyAlignment="1">
      <alignment horizontal="center" vertical="center" shrinkToFit="1"/>
      <protection/>
    </xf>
    <xf numFmtId="0" fontId="73" fillId="0" borderId="29" xfId="68" applyNumberFormat="1" applyFont="1" applyBorder="1" applyAlignment="1">
      <alignment horizontal="center" vertical="center"/>
      <protection/>
    </xf>
    <xf numFmtId="0" fontId="73" fillId="0" borderId="29" xfId="68" applyFont="1" applyBorder="1" applyAlignment="1">
      <alignment horizontal="center" vertical="center"/>
      <protection/>
    </xf>
    <xf numFmtId="0" fontId="72" fillId="0" borderId="29" xfId="68" applyFont="1" applyBorder="1" applyAlignment="1">
      <alignment horizontal="center" vertical="center" shrinkToFit="1"/>
      <protection/>
    </xf>
    <xf numFmtId="0" fontId="74" fillId="0" borderId="30" xfId="68" applyFont="1" applyBorder="1" applyAlignment="1">
      <alignment horizontal="center" vertical="center" shrinkToFit="1"/>
      <protection/>
    </xf>
    <xf numFmtId="0" fontId="69" fillId="0" borderId="29" xfId="68" applyFont="1" applyBorder="1" applyAlignment="1">
      <alignment horizontal="center" vertical="center"/>
      <protection/>
    </xf>
    <xf numFmtId="0" fontId="71" fillId="0" borderId="29" xfId="68" applyFont="1" applyBorder="1" applyAlignment="1">
      <alignment horizontal="center" vertical="center" shrinkToFit="1"/>
      <protection/>
    </xf>
    <xf numFmtId="0" fontId="69" fillId="0" borderId="29" xfId="68" applyFont="1" applyBorder="1" applyAlignment="1">
      <alignment horizontal="center" vertical="center" shrinkToFit="1"/>
      <protection/>
    </xf>
    <xf numFmtId="0" fontId="71" fillId="0" borderId="16" xfId="68" applyNumberFormat="1" applyFont="1" applyBorder="1" applyAlignment="1">
      <alignment horizontal="center" vertical="center" shrinkToFit="1"/>
      <protection/>
    </xf>
    <xf numFmtId="0" fontId="72" fillId="0" borderId="10" xfId="68" applyNumberFormat="1" applyFont="1" applyBorder="1" applyAlignment="1">
      <alignment horizontal="center" vertical="center" shrinkToFit="1"/>
      <protection/>
    </xf>
    <xf numFmtId="0" fontId="72" fillId="0" borderId="29" xfId="68" applyNumberFormat="1" applyFont="1" applyBorder="1" applyAlignment="1">
      <alignment horizontal="center" vertical="center" shrinkToFit="1"/>
      <protection/>
    </xf>
    <xf numFmtId="0" fontId="70" fillId="0" borderId="29" xfId="68" applyFont="1" applyBorder="1" applyAlignment="1">
      <alignment horizontal="center" vertical="center" shrinkToFit="1"/>
      <protection/>
    </xf>
    <xf numFmtId="0" fontId="69" fillId="0" borderId="0" xfId="68" applyFont="1" applyAlignment="1">
      <alignment horizontal="center" vertical="center" shrinkToFit="1"/>
      <protection/>
    </xf>
    <xf numFmtId="0" fontId="72" fillId="0" borderId="0" xfId="68" applyFont="1" applyAlignment="1">
      <alignment horizontal="center" vertical="center" shrinkToFit="1"/>
      <protection/>
    </xf>
    <xf numFmtId="0" fontId="6" fillId="0" borderId="0" xfId="69" applyAlignment="1">
      <alignment horizontal="center" vertical="center"/>
      <protection/>
    </xf>
    <xf numFmtId="0" fontId="67" fillId="0" borderId="37" xfId="69" applyFont="1" applyBorder="1" applyAlignment="1">
      <alignment horizontal="center" vertical="center"/>
      <protection/>
    </xf>
    <xf numFmtId="0" fontId="67" fillId="0" borderId="40" xfId="69" applyFont="1" applyBorder="1" applyAlignment="1">
      <alignment horizontal="center" vertical="center"/>
      <protection/>
    </xf>
    <xf numFmtId="0" fontId="67" fillId="0" borderId="0" xfId="69" applyFont="1" applyAlignment="1">
      <alignment horizontal="center" vertical="center"/>
      <protection/>
    </xf>
    <xf numFmtId="0" fontId="67" fillId="0" borderId="22" xfId="69" applyFont="1" applyBorder="1" applyAlignment="1">
      <alignment horizontal="center" vertical="center"/>
      <protection/>
    </xf>
    <xf numFmtId="0" fontId="67" fillId="0" borderId="24" xfId="69" applyFont="1" applyBorder="1" applyAlignment="1">
      <alignment horizontal="center" vertical="center"/>
      <protection/>
    </xf>
    <xf numFmtId="0" fontId="67" fillId="0" borderId="28" xfId="69" applyFont="1" applyBorder="1" applyAlignment="1">
      <alignment horizontal="center" vertical="center"/>
      <protection/>
    </xf>
    <xf numFmtId="2" fontId="67" fillId="0" borderId="39" xfId="69" applyNumberFormat="1" applyFont="1" applyBorder="1" applyAlignment="1">
      <alignment horizontal="center" vertical="center"/>
      <protection/>
    </xf>
    <xf numFmtId="2" fontId="67" fillId="0" borderId="27" xfId="69" applyNumberFormat="1" applyFont="1" applyBorder="1" applyAlignment="1">
      <alignment horizontal="center" vertical="center"/>
      <protection/>
    </xf>
    <xf numFmtId="2" fontId="67" fillId="0" borderId="12" xfId="69" applyNumberFormat="1" applyFont="1" applyBorder="1" applyAlignment="1">
      <alignment horizontal="center" vertical="center"/>
      <protection/>
    </xf>
    <xf numFmtId="2" fontId="67" fillId="0" borderId="37" xfId="69" applyNumberFormat="1" applyFont="1" applyBorder="1" applyAlignment="1">
      <alignment horizontal="center" vertical="center"/>
      <protection/>
    </xf>
    <xf numFmtId="2" fontId="67" fillId="0" borderId="0" xfId="69" applyNumberFormat="1" applyFont="1" applyAlignment="1">
      <alignment horizontal="center" vertical="center"/>
      <protection/>
    </xf>
    <xf numFmtId="2" fontId="67" fillId="0" borderId="24" xfId="69" applyNumberFormat="1" applyFont="1" applyBorder="1" applyAlignment="1">
      <alignment horizontal="center" vertical="center"/>
      <protection/>
    </xf>
    <xf numFmtId="182" fontId="67" fillId="0" borderId="10" xfId="69" applyNumberFormat="1" applyFont="1" applyBorder="1" applyAlignment="1">
      <alignment horizontal="center" vertical="center"/>
      <protection/>
    </xf>
    <xf numFmtId="182" fontId="67" fillId="0" borderId="41" xfId="69" applyNumberFormat="1" applyFont="1" applyBorder="1" applyAlignment="1">
      <alignment horizontal="center" vertical="center"/>
      <protection/>
    </xf>
    <xf numFmtId="182" fontId="67" fillId="0" borderId="31" xfId="69" applyNumberFormat="1" applyFont="1" applyBorder="1" applyAlignment="1">
      <alignment horizontal="center" vertical="center"/>
      <protection/>
    </xf>
    <xf numFmtId="0" fontId="77" fillId="0" borderId="42" xfId="69" applyFont="1" applyBorder="1" applyAlignment="1">
      <alignment horizontal="center" vertical="center"/>
      <protection/>
    </xf>
    <xf numFmtId="0" fontId="77" fillId="0" borderId="43" xfId="69" applyFont="1" applyBorder="1" applyAlignment="1">
      <alignment horizontal="center" vertical="center"/>
      <protection/>
    </xf>
    <xf numFmtId="0" fontId="24" fillId="0" borderId="44" xfId="69" applyFont="1" applyBorder="1" applyAlignment="1">
      <alignment horizontal="center" vertical="center" wrapText="1"/>
      <protection/>
    </xf>
    <xf numFmtId="0" fontId="24" fillId="0" borderId="30" xfId="69" applyFont="1" applyBorder="1" applyAlignment="1">
      <alignment horizontal="center" vertical="center" wrapText="1"/>
      <protection/>
    </xf>
    <xf numFmtId="0" fontId="24" fillId="0" borderId="45" xfId="69" applyFont="1" applyBorder="1" applyAlignment="1">
      <alignment horizontal="center" vertical="center" wrapText="1"/>
      <protection/>
    </xf>
    <xf numFmtId="0" fontId="24" fillId="0" borderId="46" xfId="69" applyFont="1" applyBorder="1" applyAlignment="1">
      <alignment horizontal="center" vertical="center" wrapText="1"/>
      <protection/>
    </xf>
    <xf numFmtId="0" fontId="24" fillId="0" borderId="47" xfId="69" applyFont="1" applyBorder="1" applyAlignment="1">
      <alignment horizontal="center" vertical="center" wrapText="1"/>
      <protection/>
    </xf>
    <xf numFmtId="0" fontId="24" fillId="0" borderId="48" xfId="69" applyFont="1" applyBorder="1" applyAlignment="1">
      <alignment horizontal="center" vertical="center" wrapText="1"/>
      <protection/>
    </xf>
    <xf numFmtId="0" fontId="23" fillId="0" borderId="49" xfId="69" applyFont="1" applyBorder="1" applyAlignment="1">
      <alignment horizontal="center" vertical="center" wrapText="1"/>
      <protection/>
    </xf>
    <xf numFmtId="0" fontId="23" fillId="0" borderId="50" xfId="69" applyFont="1" applyBorder="1" applyAlignment="1">
      <alignment horizontal="center" vertical="center" wrapText="1"/>
      <protection/>
    </xf>
    <xf numFmtId="0" fontId="23" fillId="0" borderId="51" xfId="69" applyFont="1" applyBorder="1" applyAlignment="1">
      <alignment horizontal="center" vertical="center" wrapText="1"/>
      <protection/>
    </xf>
    <xf numFmtId="0" fontId="67" fillId="0" borderId="52" xfId="69" applyFont="1" applyBorder="1" applyAlignment="1">
      <alignment horizontal="center" vertical="center"/>
      <protection/>
    </xf>
    <xf numFmtId="0" fontId="67" fillId="0" borderId="53" xfId="69" applyFont="1" applyBorder="1" applyAlignment="1">
      <alignment horizontal="center" vertical="center"/>
      <protection/>
    </xf>
    <xf numFmtId="0" fontId="67" fillId="0" borderId="54" xfId="69" applyFont="1" applyBorder="1" applyAlignment="1">
      <alignment horizontal="center" vertical="center"/>
      <protection/>
    </xf>
    <xf numFmtId="0" fontId="67" fillId="0" borderId="55" xfId="69" applyFont="1" applyBorder="1" applyAlignment="1">
      <alignment horizontal="center" vertical="center"/>
      <protection/>
    </xf>
    <xf numFmtId="0" fontId="67" fillId="0" borderId="56" xfId="69" applyFont="1" applyBorder="1" applyAlignment="1">
      <alignment horizontal="center" vertical="center"/>
      <protection/>
    </xf>
    <xf numFmtId="0" fontId="67" fillId="0" borderId="57" xfId="69" applyFont="1" applyBorder="1" applyAlignment="1">
      <alignment horizontal="center" vertical="center"/>
      <protection/>
    </xf>
    <xf numFmtId="0" fontId="67" fillId="0" borderId="58" xfId="69" applyFont="1" applyBorder="1" applyAlignment="1">
      <alignment horizontal="center" vertical="center"/>
      <protection/>
    </xf>
    <xf numFmtId="0" fontId="67" fillId="0" borderId="59" xfId="69" applyFont="1" applyBorder="1" applyAlignment="1">
      <alignment horizontal="center" vertical="center"/>
      <protection/>
    </xf>
    <xf numFmtId="0" fontId="67" fillId="0" borderId="60" xfId="69" applyFont="1" applyBorder="1" applyAlignment="1">
      <alignment horizontal="center" vertical="center"/>
      <protection/>
    </xf>
    <xf numFmtId="0" fontId="67" fillId="0" borderId="49" xfId="69" applyFont="1" applyBorder="1" applyAlignment="1">
      <alignment horizontal="center" vertical="center"/>
      <protection/>
    </xf>
    <xf numFmtId="0" fontId="67" fillId="0" borderId="50" xfId="69" applyFont="1" applyBorder="1" applyAlignment="1">
      <alignment horizontal="center" vertical="center"/>
      <protection/>
    </xf>
    <xf numFmtId="0" fontId="67" fillId="0" borderId="51" xfId="69" applyFont="1" applyBorder="1" applyAlignment="1">
      <alignment horizontal="center" vertical="center"/>
      <protection/>
    </xf>
    <xf numFmtId="0" fontId="67" fillId="0" borderId="27" xfId="69" applyFont="1" applyBorder="1" applyAlignment="1">
      <alignment horizontal="center" vertical="center"/>
      <protection/>
    </xf>
    <xf numFmtId="0" fontId="67" fillId="0" borderId="12" xfId="69" applyFont="1" applyBorder="1" applyAlignment="1">
      <alignment horizontal="center" vertical="center"/>
      <protection/>
    </xf>
    <xf numFmtId="0" fontId="67" fillId="0" borderId="61" xfId="69" applyFont="1" applyBorder="1" applyAlignment="1">
      <alignment horizontal="center" vertical="center"/>
      <protection/>
    </xf>
    <xf numFmtId="0" fontId="67" fillId="0" borderId="25" xfId="69" applyFont="1" applyBorder="1" applyAlignment="1">
      <alignment horizontal="center" vertical="center"/>
      <protection/>
    </xf>
    <xf numFmtId="0" fontId="67" fillId="0" borderId="26" xfId="69" applyFont="1" applyBorder="1" applyAlignment="1">
      <alignment horizontal="center" vertical="center"/>
      <protection/>
    </xf>
    <xf numFmtId="182" fontId="67" fillId="0" borderId="16" xfId="69" applyNumberFormat="1" applyFont="1" applyBorder="1" applyAlignment="1">
      <alignment horizontal="center" vertical="center"/>
      <protection/>
    </xf>
    <xf numFmtId="0" fontId="23" fillId="0" borderId="62" xfId="69" applyFont="1" applyBorder="1" applyAlignment="1">
      <alignment horizontal="center" vertical="center" wrapText="1"/>
      <protection/>
    </xf>
    <xf numFmtId="0" fontId="67" fillId="0" borderId="63" xfId="69" applyFont="1" applyBorder="1" applyAlignment="1">
      <alignment horizontal="center" vertical="center"/>
      <protection/>
    </xf>
    <xf numFmtId="0" fontId="67" fillId="0" borderId="64" xfId="69" applyFont="1" applyBorder="1" applyAlignment="1">
      <alignment horizontal="center" vertical="center"/>
      <protection/>
    </xf>
    <xf numFmtId="0" fontId="67" fillId="0" borderId="65" xfId="69" applyFont="1" applyBorder="1" applyAlignment="1">
      <alignment horizontal="center" vertical="center"/>
      <protection/>
    </xf>
    <xf numFmtId="0" fontId="67" fillId="0" borderId="62" xfId="69" applyFont="1" applyBorder="1" applyAlignment="1">
      <alignment horizontal="center" vertical="center"/>
      <protection/>
    </xf>
    <xf numFmtId="0" fontId="18" fillId="0" borderId="66" xfId="69" applyFont="1" applyBorder="1" applyAlignment="1">
      <alignment horizontal="center" vertical="center"/>
      <protection/>
    </xf>
    <xf numFmtId="0" fontId="18" fillId="0" borderId="42" xfId="69" applyFont="1" applyBorder="1" applyAlignment="1">
      <alignment horizontal="center" vertical="center"/>
      <protection/>
    </xf>
    <xf numFmtId="0" fontId="6" fillId="0" borderId="67" xfId="69" applyBorder="1" applyAlignment="1">
      <alignment horizontal="center" vertical="center"/>
      <protection/>
    </xf>
    <xf numFmtId="0" fontId="6" fillId="0" borderId="21" xfId="69" applyBorder="1" applyAlignment="1">
      <alignment horizontal="center" vertical="center"/>
      <protection/>
    </xf>
    <xf numFmtId="0" fontId="6" fillId="0" borderId="23" xfId="69" applyBorder="1" applyAlignment="1">
      <alignment horizontal="center" vertical="center"/>
      <protection/>
    </xf>
    <xf numFmtId="0" fontId="6" fillId="0" borderId="37" xfId="69" applyBorder="1" applyAlignment="1">
      <alignment horizontal="center" vertical="center"/>
      <protection/>
    </xf>
    <xf numFmtId="0" fontId="6" fillId="0" borderId="24" xfId="69" applyBorder="1" applyAlignment="1">
      <alignment horizontal="center" vertical="center"/>
      <protection/>
    </xf>
    <xf numFmtId="0" fontId="6" fillId="0" borderId="61" xfId="69" applyBorder="1" applyAlignment="1">
      <alignment horizontal="center" vertical="center"/>
      <protection/>
    </xf>
    <xf numFmtId="0" fontId="6" fillId="0" borderId="25" xfId="69" applyBorder="1" applyAlignment="1">
      <alignment horizontal="center" vertical="center"/>
      <protection/>
    </xf>
    <xf numFmtId="0" fontId="6" fillId="0" borderId="26" xfId="69" applyBorder="1" applyAlignment="1">
      <alignment horizontal="center" vertical="center"/>
      <protection/>
    </xf>
    <xf numFmtId="0" fontId="6" fillId="0" borderId="68" xfId="69" applyBorder="1" applyAlignment="1">
      <alignment horizontal="center" vertical="center"/>
      <protection/>
    </xf>
    <xf numFmtId="0" fontId="6" fillId="0" borderId="41" xfId="69" applyBorder="1" applyAlignment="1">
      <alignment horizontal="center" vertical="center"/>
      <protection/>
    </xf>
    <xf numFmtId="0" fontId="6" fillId="0" borderId="16" xfId="69" applyBorder="1" applyAlignment="1">
      <alignment horizontal="center" vertical="center"/>
      <protection/>
    </xf>
    <xf numFmtId="0" fontId="6" fillId="0" borderId="69" xfId="69" applyBorder="1" applyAlignment="1">
      <alignment horizontal="center" vertical="center"/>
      <protection/>
    </xf>
    <xf numFmtId="0" fontId="6" fillId="0" borderId="70" xfId="69" applyBorder="1" applyAlignment="1">
      <alignment horizontal="center" vertical="center"/>
      <protection/>
    </xf>
    <xf numFmtId="0" fontId="6" fillId="0" borderId="66" xfId="69" applyBorder="1" applyAlignment="1">
      <alignment horizontal="center" vertical="center"/>
      <protection/>
    </xf>
    <xf numFmtId="0" fontId="6" fillId="0" borderId="0" xfId="69" applyAlignment="1">
      <alignment horizontal="center" vertical="center" wrapText="1"/>
      <protection/>
    </xf>
    <xf numFmtId="0" fontId="6" fillId="0" borderId="71" xfId="69" applyBorder="1" applyAlignment="1">
      <alignment horizontal="center" vertical="center" textRotation="255"/>
      <protection/>
    </xf>
    <xf numFmtId="0" fontId="6" fillId="0" borderId="72" xfId="69" applyBorder="1" applyAlignment="1">
      <alignment horizontal="center" vertical="center" textRotation="255"/>
      <protection/>
    </xf>
    <xf numFmtId="0" fontId="6" fillId="0" borderId="73" xfId="69" applyBorder="1" applyAlignment="1">
      <alignment horizontal="center" vertical="center" textRotation="255"/>
      <protection/>
    </xf>
    <xf numFmtId="0" fontId="67" fillId="0" borderId="74" xfId="69" applyFont="1" applyBorder="1" applyAlignment="1">
      <alignment horizontal="center" vertical="center"/>
      <protection/>
    </xf>
    <xf numFmtId="0" fontId="67" fillId="0" borderId="75" xfId="69" applyFont="1" applyBorder="1" applyAlignment="1">
      <alignment horizontal="center" vertical="center"/>
      <protection/>
    </xf>
    <xf numFmtId="0" fontId="14" fillId="0" borderId="0" xfId="69" applyFont="1" applyAlignment="1">
      <alignment horizontal="center" vertical="center"/>
      <protection/>
    </xf>
    <xf numFmtId="0" fontId="23" fillId="0" borderId="76" xfId="69" applyFont="1" applyBorder="1" applyAlignment="1">
      <alignment horizontal="center" vertical="center" textRotation="255"/>
      <protection/>
    </xf>
    <xf numFmtId="0" fontId="23" fillId="0" borderId="72" xfId="69" applyFont="1" applyBorder="1" applyAlignment="1">
      <alignment horizontal="center" vertical="center" textRotation="255"/>
      <protection/>
    </xf>
    <xf numFmtId="0" fontId="23" fillId="0" borderId="77" xfId="69" applyFont="1" applyBorder="1" applyAlignment="1">
      <alignment horizontal="center" vertical="center" textRotation="255"/>
      <protection/>
    </xf>
    <xf numFmtId="0" fontId="6" fillId="0" borderId="78" xfId="69" applyBorder="1" applyAlignment="1">
      <alignment horizontal="center" vertical="center"/>
      <protection/>
    </xf>
    <xf numFmtId="0" fontId="6" fillId="0" borderId="79" xfId="69" applyBorder="1" applyAlignment="1">
      <alignment horizontal="center" vertical="center"/>
      <protection/>
    </xf>
    <xf numFmtId="0" fontId="6" fillId="0" borderId="50" xfId="69" applyBorder="1" applyAlignment="1">
      <alignment horizontal="center" vertical="center"/>
      <protection/>
    </xf>
    <xf numFmtId="0" fontId="6" fillId="0" borderId="36" xfId="69" applyBorder="1" applyAlignment="1">
      <alignment horizontal="center" vertical="center"/>
      <protection/>
    </xf>
    <xf numFmtId="0" fontId="6" fillId="0" borderId="62" xfId="69" applyBorder="1" applyAlignment="1">
      <alignment horizontal="center" vertical="center"/>
      <protection/>
    </xf>
    <xf numFmtId="0" fontId="6" fillId="0" borderId="80" xfId="69" applyBorder="1" applyAlignment="1">
      <alignment horizontal="center" vertical="center"/>
      <protection/>
    </xf>
    <xf numFmtId="0" fontId="24" fillId="0" borderId="38" xfId="69" applyFont="1" applyBorder="1" applyAlignment="1">
      <alignment horizontal="center" vertical="center" wrapText="1"/>
      <protection/>
    </xf>
    <xf numFmtId="0" fontId="24" fillId="0" borderId="29" xfId="69" applyFont="1" applyBorder="1" applyAlignment="1">
      <alignment horizontal="center" vertical="center" wrapText="1"/>
      <protection/>
    </xf>
    <xf numFmtId="0" fontId="17" fillId="0" borderId="29" xfId="69" applyFont="1" applyBorder="1" applyAlignment="1">
      <alignment horizontal="center" vertical="center" shrinkToFit="1"/>
      <protection/>
    </xf>
    <xf numFmtId="0" fontId="17" fillId="0" borderId="42" xfId="69" applyFont="1" applyBorder="1" applyAlignment="1">
      <alignment horizontal="center" vertical="center" shrinkToFit="1"/>
      <protection/>
    </xf>
    <xf numFmtId="0" fontId="17" fillId="0" borderId="33" xfId="69" applyFont="1" applyBorder="1" applyAlignment="1">
      <alignment horizontal="center" vertical="center" shrinkToFit="1"/>
      <protection/>
    </xf>
    <xf numFmtId="0" fontId="17" fillId="0" borderId="43" xfId="69" applyFont="1" applyBorder="1" applyAlignment="1">
      <alignment horizontal="center" vertical="center" shrinkToFit="1"/>
      <protection/>
    </xf>
    <xf numFmtId="0" fontId="17" fillId="0" borderId="81" xfId="69" applyFont="1" applyBorder="1" applyAlignment="1">
      <alignment horizontal="center" vertical="center" shrinkToFit="1"/>
      <protection/>
    </xf>
    <xf numFmtId="0" fontId="17" fillId="0" borderId="82" xfId="69" applyFont="1" applyBorder="1" applyAlignment="1">
      <alignment horizontal="center" vertical="center" shrinkToFit="1"/>
      <protection/>
    </xf>
    <xf numFmtId="0" fontId="6" fillId="33" borderId="34" xfId="69" applyFill="1" applyBorder="1" applyAlignment="1">
      <alignment horizontal="center" vertical="center" shrinkToFit="1"/>
      <protection/>
    </xf>
    <xf numFmtId="0" fontId="6" fillId="33" borderId="35" xfId="69" applyFill="1" applyBorder="1" applyAlignment="1">
      <alignment horizontal="center" vertical="center" shrinkToFit="1"/>
      <protection/>
    </xf>
    <xf numFmtId="0" fontId="6" fillId="33" borderId="83" xfId="69" applyFill="1" applyBorder="1" applyAlignment="1">
      <alignment horizontal="center" vertical="center" shrinkToFit="1"/>
      <protection/>
    </xf>
    <xf numFmtId="0" fontId="6" fillId="33" borderId="84" xfId="69" applyFill="1" applyBorder="1" applyAlignment="1">
      <alignment horizontal="center" vertical="center" shrinkToFit="1"/>
      <protection/>
    </xf>
    <xf numFmtId="0" fontId="11" fillId="0" borderId="81" xfId="69" applyFont="1" applyBorder="1" applyAlignment="1">
      <alignment horizontal="center" vertical="center"/>
      <protection/>
    </xf>
    <xf numFmtId="0" fontId="11" fillId="0" borderId="29" xfId="69" applyFont="1" applyBorder="1" applyAlignment="1">
      <alignment horizontal="center" vertical="center"/>
      <protection/>
    </xf>
    <xf numFmtId="0" fontId="11" fillId="0" borderId="82" xfId="69" applyFont="1" applyBorder="1" applyAlignment="1">
      <alignment horizontal="center" vertical="center"/>
      <protection/>
    </xf>
    <xf numFmtId="0" fontId="11" fillId="0" borderId="33" xfId="69" applyFont="1" applyBorder="1" applyAlignment="1">
      <alignment horizontal="center" vertical="center"/>
      <protection/>
    </xf>
    <xf numFmtId="0" fontId="78" fillId="0" borderId="39" xfId="69" applyFont="1" applyBorder="1" applyAlignment="1">
      <alignment horizontal="center" vertical="center" shrinkToFit="1"/>
      <protection/>
    </xf>
    <xf numFmtId="0" fontId="78" fillId="0" borderId="27" xfId="69" applyFont="1" applyBorder="1" applyAlignment="1">
      <alignment horizontal="center" vertical="center" shrinkToFit="1"/>
      <protection/>
    </xf>
    <xf numFmtId="0" fontId="78" fillId="0" borderId="12" xfId="69" applyFont="1" applyBorder="1" applyAlignment="1">
      <alignment horizontal="center" vertical="center" shrinkToFit="1"/>
      <protection/>
    </xf>
    <xf numFmtId="0" fontId="78" fillId="0" borderId="37" xfId="69" applyFont="1" applyBorder="1" applyAlignment="1">
      <alignment horizontal="center" vertical="center" shrinkToFit="1"/>
      <protection/>
    </xf>
    <xf numFmtId="0" fontId="78" fillId="0" borderId="0" xfId="69" applyFont="1" applyAlignment="1">
      <alignment horizontal="center" vertical="center" shrinkToFit="1"/>
      <protection/>
    </xf>
    <xf numFmtId="0" fontId="78" fillId="0" borderId="24" xfId="69" applyFont="1" applyBorder="1" applyAlignment="1">
      <alignment horizontal="center" vertical="center" shrinkToFit="1"/>
      <protection/>
    </xf>
    <xf numFmtId="0" fontId="78" fillId="0" borderId="40" xfId="69" applyFont="1" applyBorder="1" applyAlignment="1">
      <alignment horizontal="center" vertical="center" shrinkToFit="1"/>
      <protection/>
    </xf>
    <xf numFmtId="0" fontId="78" fillId="0" borderId="22" xfId="69" applyFont="1" applyBorder="1" applyAlignment="1">
      <alignment horizontal="center" vertical="center" shrinkToFit="1"/>
      <protection/>
    </xf>
    <xf numFmtId="0" fontId="78" fillId="0" borderId="28" xfId="69" applyFont="1" applyBorder="1" applyAlignment="1">
      <alignment horizontal="center" vertical="center" shrinkToFit="1"/>
      <protection/>
    </xf>
    <xf numFmtId="0" fontId="78" fillId="0" borderId="61" xfId="69" applyFont="1" applyBorder="1" applyAlignment="1">
      <alignment horizontal="center" vertical="center" shrinkToFit="1"/>
      <protection/>
    </xf>
    <xf numFmtId="0" fontId="78" fillId="0" borderId="25" xfId="69" applyFont="1" applyBorder="1" applyAlignment="1">
      <alignment horizontal="center" vertical="center" shrinkToFit="1"/>
      <protection/>
    </xf>
    <xf numFmtId="0" fontId="78" fillId="0" borderId="26" xfId="69" applyFont="1" applyBorder="1" applyAlignment="1">
      <alignment horizontal="center" vertical="center" shrinkToFit="1"/>
      <protection/>
    </xf>
    <xf numFmtId="0" fontId="6" fillId="33" borderId="85" xfId="69" applyFill="1" applyBorder="1" applyAlignment="1">
      <alignment horizontal="center" vertical="center" shrinkToFit="1"/>
      <protection/>
    </xf>
    <xf numFmtId="0" fontId="6" fillId="33" borderId="86" xfId="69" applyFill="1" applyBorder="1" applyAlignment="1">
      <alignment horizontal="center" vertical="center" shrinkToFit="1"/>
      <protection/>
    </xf>
    <xf numFmtId="0" fontId="6" fillId="33" borderId="14" xfId="69" applyFill="1" applyBorder="1" applyAlignment="1">
      <alignment horizontal="center" vertical="center" shrinkToFit="1"/>
      <protection/>
    </xf>
    <xf numFmtId="0" fontId="6" fillId="33" borderId="87" xfId="69" applyFill="1" applyBorder="1" applyAlignment="1">
      <alignment horizontal="center" vertical="center" shrinkToFit="1"/>
      <protection/>
    </xf>
    <xf numFmtId="0" fontId="6" fillId="33" borderId="88" xfId="69" applyFill="1" applyBorder="1" applyAlignment="1">
      <alignment horizontal="center" vertical="center" shrinkToFit="1"/>
      <protection/>
    </xf>
    <xf numFmtId="0" fontId="6" fillId="33" borderId="20" xfId="69" applyFill="1" applyBorder="1" applyAlignment="1">
      <alignment horizontal="center" vertical="center" shrinkToFit="1"/>
      <protection/>
    </xf>
    <xf numFmtId="0" fontId="6" fillId="33" borderId="89" xfId="69" applyFill="1" applyBorder="1" applyAlignment="1">
      <alignment horizontal="center" vertical="center" shrinkToFit="1"/>
      <protection/>
    </xf>
    <xf numFmtId="0" fontId="6" fillId="33" borderId="90" xfId="69" applyFill="1" applyBorder="1" applyAlignment="1">
      <alignment horizontal="center" vertical="center" shrinkToFit="1"/>
      <protection/>
    </xf>
    <xf numFmtId="0" fontId="6" fillId="33" borderId="19" xfId="69" applyFill="1" applyBorder="1" applyAlignment="1">
      <alignment horizontal="center" vertical="center" shrinkToFit="1"/>
      <protection/>
    </xf>
    <xf numFmtId="0" fontId="6" fillId="33" borderId="61" xfId="69" applyFill="1" applyBorder="1" applyAlignment="1">
      <alignment horizontal="center" vertical="center" shrinkToFit="1"/>
      <protection/>
    </xf>
    <xf numFmtId="0" fontId="6" fillId="33" borderId="25" xfId="69" applyFill="1" applyBorder="1" applyAlignment="1">
      <alignment horizontal="center" vertical="center" shrinkToFit="1"/>
      <protection/>
    </xf>
    <xf numFmtId="0" fontId="6" fillId="33" borderId="39" xfId="69" applyFill="1" applyBorder="1" applyAlignment="1">
      <alignment horizontal="center" vertical="center" shrinkToFit="1"/>
      <protection/>
    </xf>
    <xf numFmtId="0" fontId="6" fillId="33" borderId="27" xfId="69" applyFill="1" applyBorder="1" applyAlignment="1">
      <alignment horizontal="center" vertical="center" shrinkToFit="1"/>
      <protection/>
    </xf>
    <xf numFmtId="0" fontId="6" fillId="0" borderId="91" xfId="69" applyBorder="1" applyAlignment="1">
      <alignment horizontal="center" vertical="center"/>
      <protection/>
    </xf>
    <xf numFmtId="0" fontId="6" fillId="0" borderId="38" xfId="69" applyBorder="1" applyAlignment="1">
      <alignment horizontal="center" vertical="center"/>
      <protection/>
    </xf>
    <xf numFmtId="0" fontId="6" fillId="0" borderId="92" xfId="69" applyBorder="1" applyAlignment="1">
      <alignment horizontal="center" vertical="center"/>
      <protection/>
    </xf>
    <xf numFmtId="0" fontId="6" fillId="0" borderId="93" xfId="69" applyBorder="1" applyAlignment="1">
      <alignment horizontal="center" vertical="center"/>
      <protection/>
    </xf>
    <xf numFmtId="0" fontId="6" fillId="0" borderId="94" xfId="69" applyBorder="1" applyAlignment="1">
      <alignment horizontal="center" vertical="center"/>
      <protection/>
    </xf>
    <xf numFmtId="0" fontId="6" fillId="0" borderId="95" xfId="69" applyBorder="1" applyAlignment="1">
      <alignment horizontal="center" vertical="center"/>
      <protection/>
    </xf>
    <xf numFmtId="0" fontId="6" fillId="0" borderId="96" xfId="69" applyBorder="1" applyAlignment="1">
      <alignment horizontal="center" vertical="center"/>
      <protection/>
    </xf>
    <xf numFmtId="0" fontId="6" fillId="0" borderId="97" xfId="69" applyBorder="1" applyAlignment="1">
      <alignment horizontal="center" vertical="center"/>
      <protection/>
    </xf>
    <xf numFmtId="31" fontId="17" fillId="0" borderId="0" xfId="69" applyNumberFormat="1" applyFont="1" applyAlignment="1">
      <alignment horizontal="center" vertical="center"/>
      <protection/>
    </xf>
    <xf numFmtId="181" fontId="17" fillId="0" borderId="0" xfId="69" applyNumberFormat="1" applyFont="1" applyAlignment="1">
      <alignment horizontal="right" vertical="center" shrinkToFit="1"/>
      <protection/>
    </xf>
    <xf numFmtId="0" fontId="17" fillId="0" borderId="0" xfId="69" applyFont="1" applyAlignment="1">
      <alignment horizontal="right" vertical="center"/>
      <protection/>
    </xf>
    <xf numFmtId="0" fontId="6" fillId="0" borderId="0" xfId="70" applyAlignment="1">
      <alignment horizontal="center" vertical="center"/>
      <protection/>
    </xf>
    <xf numFmtId="0" fontId="17" fillId="0" borderId="0" xfId="69" applyFont="1" applyAlignment="1">
      <alignment horizontal="center" vertical="center"/>
      <protection/>
    </xf>
    <xf numFmtId="0" fontId="6" fillId="0" borderId="40" xfId="69" applyBorder="1" applyAlignment="1">
      <alignment horizontal="center" vertical="center"/>
      <protection/>
    </xf>
    <xf numFmtId="0" fontId="6" fillId="0" borderId="22" xfId="69" applyBorder="1" applyAlignment="1">
      <alignment horizontal="center" vertical="center"/>
      <protection/>
    </xf>
    <xf numFmtId="0" fontId="6" fillId="0" borderId="28" xfId="69" applyBorder="1" applyAlignment="1">
      <alignment horizontal="center" vertical="center"/>
      <protection/>
    </xf>
    <xf numFmtId="0" fontId="6" fillId="0" borderId="39" xfId="69" applyBorder="1" applyAlignment="1">
      <alignment horizontal="center" vertical="center"/>
      <protection/>
    </xf>
    <xf numFmtId="0" fontId="6" fillId="0" borderId="27" xfId="69" applyBorder="1" applyAlignment="1">
      <alignment horizontal="center" vertical="center"/>
      <protection/>
    </xf>
    <xf numFmtId="0" fontId="6" fillId="0" borderId="12" xfId="69" applyBorder="1" applyAlignment="1">
      <alignment horizontal="center" vertical="center"/>
      <protection/>
    </xf>
    <xf numFmtId="182" fontId="6" fillId="0" borderId="12" xfId="69" applyNumberFormat="1" applyBorder="1" applyAlignment="1">
      <alignment horizontal="center" vertical="center"/>
      <protection/>
    </xf>
    <xf numFmtId="182" fontId="6" fillId="0" borderId="24" xfId="69" applyNumberFormat="1" applyBorder="1" applyAlignment="1">
      <alignment horizontal="center" vertical="center"/>
      <protection/>
    </xf>
    <xf numFmtId="182" fontId="6" fillId="0" borderId="28" xfId="69" applyNumberFormat="1" applyBorder="1" applyAlignment="1">
      <alignment horizontal="center" vertical="center"/>
      <protection/>
    </xf>
    <xf numFmtId="0" fontId="22" fillId="0" borderId="98" xfId="69" applyFont="1" applyBorder="1" applyAlignment="1">
      <alignment horizontal="center" vertical="center"/>
      <protection/>
    </xf>
    <xf numFmtId="0" fontId="22" fillId="0" borderId="70" xfId="69" applyFont="1" applyBorder="1" applyAlignment="1">
      <alignment horizontal="center" vertical="center"/>
      <protection/>
    </xf>
    <xf numFmtId="0" fontId="22" fillId="0" borderId="99" xfId="69" applyFont="1" applyBorder="1" applyAlignment="1">
      <alignment horizontal="center" vertical="center"/>
      <protection/>
    </xf>
    <xf numFmtId="0" fontId="18" fillId="0" borderId="49" xfId="70" applyFont="1" applyBorder="1" applyAlignment="1">
      <alignment horizontal="center" vertical="center" shrinkToFit="1"/>
      <protection/>
    </xf>
    <xf numFmtId="0" fontId="18" fillId="0" borderId="27" xfId="70" applyFont="1" applyBorder="1" applyAlignment="1">
      <alignment horizontal="center" vertical="center" shrinkToFit="1"/>
      <protection/>
    </xf>
    <xf numFmtId="0" fontId="18" fillId="0" borderId="100" xfId="70" applyFont="1" applyBorder="1" applyAlignment="1">
      <alignment horizontal="center" vertical="center" shrinkToFit="1"/>
      <protection/>
    </xf>
    <xf numFmtId="0" fontId="18" fillId="0" borderId="50" xfId="70" applyFont="1" applyBorder="1" applyAlignment="1">
      <alignment horizontal="center" vertical="center" shrinkToFit="1"/>
      <protection/>
    </xf>
    <xf numFmtId="0" fontId="18" fillId="0" borderId="0" xfId="70" applyFont="1" applyAlignment="1">
      <alignment horizontal="center" vertical="center" shrinkToFit="1"/>
      <protection/>
    </xf>
    <xf numFmtId="0" fontId="18" fillId="0" borderId="36" xfId="70" applyFont="1" applyBorder="1" applyAlignment="1">
      <alignment horizontal="center" vertical="center" shrinkToFit="1"/>
      <protection/>
    </xf>
    <xf numFmtId="0" fontId="18" fillId="0" borderId="51" xfId="70" applyFont="1" applyBorder="1" applyAlignment="1">
      <alignment horizontal="center" vertical="center" shrinkToFit="1"/>
      <protection/>
    </xf>
    <xf numFmtId="0" fontId="18" fillId="0" borderId="22" xfId="70" applyFont="1" applyBorder="1" applyAlignment="1">
      <alignment horizontal="center" vertical="center" shrinkToFit="1"/>
      <protection/>
    </xf>
    <xf numFmtId="0" fontId="18" fillId="0" borderId="101" xfId="70" applyFont="1" applyBorder="1" applyAlignment="1">
      <alignment horizontal="center" vertical="center" shrinkToFit="1"/>
      <protection/>
    </xf>
    <xf numFmtId="0" fontId="6" fillId="0" borderId="50" xfId="70" applyBorder="1" applyAlignment="1">
      <alignment horizontal="center" vertical="center" wrapText="1"/>
      <protection/>
    </xf>
    <xf numFmtId="0" fontId="6" fillId="0" borderId="51" xfId="70" applyBorder="1" applyAlignment="1">
      <alignment horizontal="center" vertical="center" wrapText="1"/>
      <protection/>
    </xf>
    <xf numFmtId="0" fontId="6" fillId="0" borderId="52" xfId="69" applyBorder="1" applyAlignment="1">
      <alignment horizontal="center" vertical="center"/>
      <protection/>
    </xf>
    <xf numFmtId="0" fontId="6" fillId="0" borderId="53" xfId="69" applyBorder="1" applyAlignment="1">
      <alignment horizontal="center" vertical="center"/>
      <protection/>
    </xf>
    <xf numFmtId="0" fontId="6" fillId="0" borderId="102" xfId="69" applyBorder="1" applyAlignment="1">
      <alignment horizontal="center" vertical="center"/>
      <protection/>
    </xf>
    <xf numFmtId="0" fontId="6" fillId="0" borderId="55" xfId="69" applyBorder="1" applyAlignment="1">
      <alignment horizontal="center" vertical="center"/>
      <protection/>
    </xf>
    <xf numFmtId="0" fontId="6" fillId="0" borderId="56" xfId="69" applyBorder="1" applyAlignment="1">
      <alignment horizontal="center" vertical="center"/>
      <protection/>
    </xf>
    <xf numFmtId="0" fontId="6" fillId="0" borderId="103" xfId="69" applyBorder="1" applyAlignment="1">
      <alignment horizontal="center" vertical="center"/>
      <protection/>
    </xf>
    <xf numFmtId="0" fontId="6" fillId="0" borderId="58" xfId="69" applyBorder="1" applyAlignment="1">
      <alignment horizontal="center" vertical="center"/>
      <protection/>
    </xf>
    <xf numFmtId="0" fontId="6" fillId="0" borderId="59" xfId="69" applyBorder="1" applyAlignment="1">
      <alignment horizontal="center" vertical="center"/>
      <protection/>
    </xf>
    <xf numFmtId="0" fontId="6" fillId="0" borderId="104" xfId="69" applyBorder="1" applyAlignment="1">
      <alignment horizontal="center" vertical="center"/>
      <protection/>
    </xf>
    <xf numFmtId="0" fontId="6" fillId="0" borderId="49" xfId="69" applyBorder="1" applyAlignment="1">
      <alignment horizontal="center" vertical="center"/>
      <protection/>
    </xf>
    <xf numFmtId="0" fontId="6" fillId="0" borderId="51" xfId="69" applyBorder="1" applyAlignment="1">
      <alignment horizontal="center" vertical="center"/>
      <protection/>
    </xf>
    <xf numFmtId="182" fontId="6" fillId="0" borderId="26" xfId="69" applyNumberFormat="1" applyBorder="1" applyAlignment="1">
      <alignment horizontal="center" vertical="center"/>
      <protection/>
    </xf>
    <xf numFmtId="0" fontId="22" fillId="0" borderId="66" xfId="69" applyFont="1" applyBorder="1" applyAlignment="1">
      <alignment horizontal="center" vertical="center"/>
      <protection/>
    </xf>
    <xf numFmtId="0" fontId="18" fillId="0" borderId="49" xfId="70" applyFont="1" applyBorder="1" applyAlignment="1">
      <alignment horizontal="center" vertical="center" wrapText="1"/>
      <protection/>
    </xf>
    <xf numFmtId="0" fontId="18" fillId="0" borderId="27" xfId="70" applyFont="1" applyBorder="1" applyAlignment="1">
      <alignment horizontal="center" vertical="center" wrapText="1"/>
      <protection/>
    </xf>
    <xf numFmtId="0" fontId="18" fillId="0" borderId="100" xfId="70" applyFont="1" applyBorder="1" applyAlignment="1">
      <alignment horizontal="center" vertical="center" wrapText="1"/>
      <protection/>
    </xf>
    <xf numFmtId="0" fontId="18" fillId="0" borderId="50" xfId="70" applyFont="1" applyBorder="1" applyAlignment="1">
      <alignment horizontal="center" vertical="center" wrapText="1"/>
      <protection/>
    </xf>
    <xf numFmtId="0" fontId="18" fillId="0" borderId="0" xfId="70" applyFont="1" applyAlignment="1">
      <alignment horizontal="center" vertical="center" wrapText="1"/>
      <protection/>
    </xf>
    <xf numFmtId="0" fontId="18" fillId="0" borderId="36" xfId="70" applyFont="1" applyBorder="1" applyAlignment="1">
      <alignment horizontal="center" vertical="center" wrapText="1"/>
      <protection/>
    </xf>
    <xf numFmtId="0" fontId="18" fillId="0" borderId="62" xfId="70" applyFont="1" applyBorder="1" applyAlignment="1">
      <alignment horizontal="center" vertical="center" wrapText="1"/>
      <protection/>
    </xf>
    <xf numFmtId="0" fontId="18" fillId="0" borderId="25" xfId="70" applyFont="1" applyBorder="1" applyAlignment="1">
      <alignment horizontal="center" vertical="center" wrapText="1"/>
      <protection/>
    </xf>
    <xf numFmtId="0" fontId="18" fillId="0" borderId="80" xfId="70" applyFont="1" applyBorder="1" applyAlignment="1">
      <alignment horizontal="center" vertical="center" wrapText="1"/>
      <protection/>
    </xf>
    <xf numFmtId="0" fontId="6" fillId="0" borderId="49" xfId="70" applyBorder="1" applyAlignment="1">
      <alignment horizontal="center" vertical="center" wrapText="1"/>
      <protection/>
    </xf>
    <xf numFmtId="0" fontId="6" fillId="0" borderId="62" xfId="70" applyBorder="1" applyAlignment="1">
      <alignment horizontal="center" vertical="center" wrapText="1"/>
      <protection/>
    </xf>
    <xf numFmtId="0" fontId="6" fillId="0" borderId="54" xfId="69" applyBorder="1" applyAlignment="1">
      <alignment horizontal="center" vertical="center"/>
      <protection/>
    </xf>
    <xf numFmtId="0" fontId="6" fillId="0" borderId="57" xfId="69" applyBorder="1" applyAlignment="1">
      <alignment horizontal="center" vertical="center"/>
      <protection/>
    </xf>
    <xf numFmtId="0" fontId="6" fillId="0" borderId="63" xfId="69" applyBorder="1" applyAlignment="1">
      <alignment horizontal="center" vertical="center"/>
      <protection/>
    </xf>
    <xf numFmtId="0" fontId="6" fillId="0" borderId="64" xfId="69" applyBorder="1" applyAlignment="1">
      <alignment horizontal="center" vertical="center"/>
      <protection/>
    </xf>
    <xf numFmtId="0" fontId="6" fillId="0" borderId="65" xfId="69" applyBorder="1" applyAlignment="1">
      <alignment horizontal="center" vertical="center"/>
      <protection/>
    </xf>
    <xf numFmtId="182" fontId="6" fillId="0" borderId="23" xfId="69" applyNumberFormat="1" applyBorder="1" applyAlignment="1">
      <alignment horizontal="center" vertical="center"/>
      <protection/>
    </xf>
    <xf numFmtId="0" fontId="22" fillId="0" borderId="69" xfId="69" applyFont="1" applyBorder="1" applyAlignment="1">
      <alignment horizontal="center" vertical="center"/>
      <protection/>
    </xf>
    <xf numFmtId="0" fontId="6" fillId="0" borderId="67" xfId="70" applyBorder="1" applyAlignment="1">
      <alignment horizontal="center" vertical="center"/>
      <protection/>
    </xf>
    <xf numFmtId="0" fontId="6" fillId="0" borderId="23" xfId="70" applyBorder="1" applyAlignment="1">
      <alignment horizontal="center" vertical="center"/>
      <protection/>
    </xf>
    <xf numFmtId="0" fontId="6" fillId="0" borderId="37" xfId="70" applyBorder="1" applyAlignment="1">
      <alignment horizontal="center" vertical="center"/>
      <protection/>
    </xf>
    <xf numFmtId="0" fontId="6" fillId="0" borderId="24" xfId="70" applyBorder="1" applyAlignment="1">
      <alignment horizontal="center" vertical="center"/>
      <protection/>
    </xf>
    <xf numFmtId="0" fontId="6" fillId="0" borderId="40" xfId="70" applyBorder="1" applyAlignment="1">
      <alignment horizontal="center" vertical="center"/>
      <protection/>
    </xf>
    <xf numFmtId="0" fontId="6" fillId="0" borderId="28" xfId="70" applyBorder="1" applyAlignment="1">
      <alignment horizontal="center" vertical="center"/>
      <protection/>
    </xf>
    <xf numFmtId="0" fontId="6" fillId="0" borderId="69" xfId="70" applyBorder="1" applyAlignment="1">
      <alignment horizontal="center" vertical="center"/>
      <protection/>
    </xf>
    <xf numFmtId="0" fontId="6" fillId="0" borderId="70" xfId="70" applyBorder="1" applyAlignment="1">
      <alignment horizontal="center" vertical="center"/>
      <protection/>
    </xf>
    <xf numFmtId="0" fontId="6" fillId="0" borderId="99" xfId="70" applyBorder="1" applyAlignment="1">
      <alignment horizontal="center" vertical="center"/>
      <protection/>
    </xf>
    <xf numFmtId="0" fontId="6" fillId="0" borderId="0" xfId="70" applyAlignment="1">
      <alignment horizontal="center" vertical="center" wrapText="1"/>
      <protection/>
    </xf>
    <xf numFmtId="0" fontId="6" fillId="0" borderId="76" xfId="70" applyBorder="1" applyAlignment="1">
      <alignment horizontal="center" vertical="center" textRotation="255"/>
      <protection/>
    </xf>
    <xf numFmtId="0" fontId="6" fillId="0" borderId="72" xfId="70" applyBorder="1" applyAlignment="1">
      <alignment horizontal="center" vertical="center" textRotation="255"/>
      <protection/>
    </xf>
    <xf numFmtId="0" fontId="6" fillId="0" borderId="73" xfId="70" applyBorder="1" applyAlignment="1">
      <alignment horizontal="center" vertical="center" textRotation="255"/>
      <protection/>
    </xf>
    <xf numFmtId="0" fontId="18" fillId="0" borderId="78" xfId="70" applyFont="1" applyBorder="1" applyAlignment="1">
      <alignment horizontal="center" vertical="center" wrapText="1"/>
      <protection/>
    </xf>
    <xf numFmtId="0" fontId="18" fillId="0" borderId="21" xfId="70" applyFont="1" applyBorder="1" applyAlignment="1">
      <alignment horizontal="center" vertical="center" wrapText="1"/>
      <protection/>
    </xf>
    <xf numFmtId="0" fontId="18" fillId="0" borderId="79" xfId="70" applyFont="1" applyBorder="1" applyAlignment="1">
      <alignment horizontal="center" vertical="center" wrapText="1"/>
      <protection/>
    </xf>
    <xf numFmtId="0" fontId="6" fillId="0" borderId="78" xfId="70" applyBorder="1" applyAlignment="1">
      <alignment horizontal="center" vertical="center" wrapText="1"/>
      <protection/>
    </xf>
    <xf numFmtId="0" fontId="6" fillId="0" borderId="105" xfId="69" applyBorder="1" applyAlignment="1">
      <alignment horizontal="center" vertical="center"/>
      <protection/>
    </xf>
    <xf numFmtId="0" fontId="6" fillId="0" borderId="106" xfId="69" applyBorder="1" applyAlignment="1">
      <alignment horizontal="center" vertical="center"/>
      <protection/>
    </xf>
    <xf numFmtId="0" fontId="6" fillId="0" borderId="107" xfId="69" applyBorder="1" applyAlignment="1">
      <alignment horizontal="center" vertical="center"/>
      <protection/>
    </xf>
    <xf numFmtId="0" fontId="6" fillId="0" borderId="74" xfId="69" applyBorder="1" applyAlignment="1">
      <alignment horizontal="center" vertical="center"/>
      <protection/>
    </xf>
    <xf numFmtId="0" fontId="6" fillId="0" borderId="75" xfId="69" applyBorder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6" fillId="0" borderId="78" xfId="70" applyBorder="1" applyAlignment="1">
      <alignment horizontal="center" vertical="center"/>
      <protection/>
    </xf>
    <xf numFmtId="0" fontId="6" fillId="0" borderId="21" xfId="70" applyBorder="1" applyAlignment="1">
      <alignment horizontal="center" vertical="center"/>
      <protection/>
    </xf>
    <xf numFmtId="0" fontId="6" fillId="0" borderId="79" xfId="70" applyBorder="1" applyAlignment="1">
      <alignment horizontal="center" vertical="center"/>
      <protection/>
    </xf>
    <xf numFmtId="0" fontId="6" fillId="0" borderId="50" xfId="70" applyBorder="1" applyAlignment="1">
      <alignment horizontal="center" vertical="center"/>
      <protection/>
    </xf>
    <xf numFmtId="0" fontId="6" fillId="0" borderId="36" xfId="70" applyBorder="1" applyAlignment="1">
      <alignment horizontal="center" vertical="center"/>
      <protection/>
    </xf>
    <xf numFmtId="0" fontId="6" fillId="0" borderId="51" xfId="70" applyBorder="1" applyAlignment="1">
      <alignment horizontal="center" vertical="center"/>
      <protection/>
    </xf>
    <xf numFmtId="0" fontId="6" fillId="0" borderId="22" xfId="70" applyBorder="1" applyAlignment="1">
      <alignment horizontal="center" vertical="center"/>
      <protection/>
    </xf>
    <xf numFmtId="0" fontId="6" fillId="0" borderId="101" xfId="70" applyBorder="1" applyAlignment="1">
      <alignment horizontal="center" vertical="center"/>
      <protection/>
    </xf>
    <xf numFmtId="0" fontId="18" fillId="0" borderId="23" xfId="70" applyFont="1" applyBorder="1" applyAlignment="1">
      <alignment horizontal="center" vertical="center" wrapText="1"/>
      <protection/>
    </xf>
    <xf numFmtId="0" fontId="18" fillId="0" borderId="24" xfId="70" applyFont="1" applyBorder="1" applyAlignment="1">
      <alignment horizontal="center" vertical="center" wrapText="1"/>
      <protection/>
    </xf>
    <xf numFmtId="0" fontId="18" fillId="0" borderId="51" xfId="70" applyFont="1" applyBorder="1" applyAlignment="1">
      <alignment horizontal="center" vertical="center" wrapText="1"/>
      <protection/>
    </xf>
    <xf numFmtId="0" fontId="18" fillId="0" borderId="22" xfId="70" applyFont="1" applyBorder="1" applyAlignment="1">
      <alignment horizontal="center" vertical="center" wrapText="1"/>
      <protection/>
    </xf>
    <xf numFmtId="0" fontId="18" fillId="0" borderId="28" xfId="70" applyFont="1" applyBorder="1" applyAlignment="1">
      <alignment horizontal="center" vertical="center" wrapText="1"/>
      <protection/>
    </xf>
    <xf numFmtId="0" fontId="18" fillId="0" borderId="67" xfId="70" applyFont="1" applyBorder="1" applyAlignment="1">
      <alignment horizontal="center" vertical="center" wrapText="1"/>
      <protection/>
    </xf>
    <xf numFmtId="0" fontId="18" fillId="0" borderId="37" xfId="70" applyFont="1" applyBorder="1" applyAlignment="1">
      <alignment horizontal="center" vertical="center" wrapText="1"/>
      <protection/>
    </xf>
    <xf numFmtId="0" fontId="18" fillId="0" borderId="40" xfId="70" applyFont="1" applyBorder="1" applyAlignment="1">
      <alignment horizontal="center" vertical="center" wrapText="1"/>
      <protection/>
    </xf>
    <xf numFmtId="0" fontId="18" fillId="0" borderId="67" xfId="70" applyFont="1" applyBorder="1" applyAlignment="1">
      <alignment horizontal="center" vertical="center" shrinkToFit="1"/>
      <protection/>
    </xf>
    <xf numFmtId="0" fontId="18" fillId="0" borderId="21" xfId="70" applyFont="1" applyBorder="1" applyAlignment="1">
      <alignment horizontal="center" vertical="center" shrinkToFit="1"/>
      <protection/>
    </xf>
    <xf numFmtId="0" fontId="18" fillId="0" borderId="79" xfId="70" applyFont="1" applyBorder="1" applyAlignment="1">
      <alignment horizontal="center" vertical="center" shrinkToFit="1"/>
      <protection/>
    </xf>
    <xf numFmtId="0" fontId="18" fillId="0" borderId="37" xfId="70" applyFont="1" applyBorder="1" applyAlignment="1">
      <alignment horizontal="center" vertical="center" shrinkToFit="1"/>
      <protection/>
    </xf>
    <xf numFmtId="0" fontId="18" fillId="0" borderId="40" xfId="70" applyFont="1" applyBorder="1" applyAlignment="1">
      <alignment horizontal="center" vertical="center" shrinkToFit="1"/>
      <protection/>
    </xf>
    <xf numFmtId="0" fontId="18" fillId="0" borderId="29" xfId="70" applyFont="1" applyBorder="1" applyAlignment="1">
      <alignment horizontal="center" vertical="center" shrinkToFit="1"/>
      <protection/>
    </xf>
    <xf numFmtId="0" fontId="18" fillId="0" borderId="39" xfId="70" applyFont="1" applyBorder="1" applyAlignment="1">
      <alignment horizontal="center" vertical="center" shrinkToFit="1"/>
      <protection/>
    </xf>
    <xf numFmtId="0" fontId="18" fillId="0" borderId="61" xfId="70" applyFont="1" applyBorder="1" applyAlignment="1">
      <alignment horizontal="center" vertical="center" shrinkToFit="1"/>
      <protection/>
    </xf>
    <xf numFmtId="0" fontId="18" fillId="0" borderId="25" xfId="70" applyFont="1" applyBorder="1" applyAlignment="1">
      <alignment horizontal="center" vertical="center" shrinkToFit="1"/>
      <protection/>
    </xf>
    <xf numFmtId="0" fontId="6" fillId="0" borderId="29" xfId="70" applyBorder="1" applyAlignment="1">
      <alignment horizontal="center" vertical="center" shrinkToFit="1"/>
      <protection/>
    </xf>
    <xf numFmtId="0" fontId="19" fillId="0" borderId="39" xfId="69" applyFont="1" applyBorder="1" applyAlignment="1">
      <alignment horizontal="center" vertical="center" shrinkToFit="1"/>
      <protection/>
    </xf>
    <xf numFmtId="0" fontId="19" fillId="0" borderId="27" xfId="69" applyFont="1" applyBorder="1" applyAlignment="1">
      <alignment horizontal="center" vertical="center" shrinkToFit="1"/>
      <protection/>
    </xf>
    <xf numFmtId="0" fontId="19" fillId="0" borderId="12" xfId="69" applyFont="1" applyBorder="1" applyAlignment="1">
      <alignment horizontal="center" vertical="center" shrinkToFit="1"/>
      <protection/>
    </xf>
    <xf numFmtId="0" fontId="19" fillId="0" borderId="37" xfId="69" applyFont="1" applyBorder="1" applyAlignment="1">
      <alignment horizontal="center" vertical="center" shrinkToFit="1"/>
      <protection/>
    </xf>
    <xf numFmtId="0" fontId="19" fillId="0" borderId="0" xfId="69" applyFont="1" applyAlignment="1">
      <alignment horizontal="center" vertical="center" shrinkToFit="1"/>
      <protection/>
    </xf>
    <xf numFmtId="0" fontId="19" fillId="0" borderId="24" xfId="69" applyFont="1" applyBorder="1" applyAlignment="1">
      <alignment horizontal="center" vertical="center" shrinkToFit="1"/>
      <protection/>
    </xf>
    <xf numFmtId="0" fontId="19" fillId="0" borderId="61" xfId="69" applyFont="1" applyBorder="1" applyAlignment="1">
      <alignment horizontal="center" vertical="center" shrinkToFit="1"/>
      <protection/>
    </xf>
    <xf numFmtId="0" fontId="19" fillId="0" borderId="25" xfId="69" applyFont="1" applyBorder="1" applyAlignment="1">
      <alignment horizontal="center" vertical="center" shrinkToFit="1"/>
      <protection/>
    </xf>
    <xf numFmtId="0" fontId="19" fillId="0" borderId="26" xfId="69" applyFont="1" applyBorder="1" applyAlignment="1">
      <alignment horizontal="center" vertical="center" shrinkToFit="1"/>
      <protection/>
    </xf>
    <xf numFmtId="0" fontId="11" fillId="0" borderId="29" xfId="70" applyFont="1" applyBorder="1" applyAlignment="1">
      <alignment horizontal="center" vertical="center" shrinkToFit="1"/>
      <protection/>
    </xf>
    <xf numFmtId="0" fontId="17" fillId="0" borderId="29" xfId="70" applyFont="1" applyBorder="1" applyAlignment="1">
      <alignment horizontal="center" vertical="center" shrinkToFit="1"/>
      <protection/>
    </xf>
    <xf numFmtId="0" fontId="17" fillId="0" borderId="39" xfId="70" applyFont="1" applyBorder="1" applyAlignment="1">
      <alignment horizontal="center" vertical="center" shrinkToFit="1"/>
      <protection/>
    </xf>
    <xf numFmtId="0" fontId="17" fillId="0" borderId="27" xfId="70" applyFont="1" applyBorder="1" applyAlignment="1">
      <alignment horizontal="center" vertical="center" shrinkToFit="1"/>
      <protection/>
    </xf>
    <xf numFmtId="0" fontId="17" fillId="0" borderId="12" xfId="70" applyFont="1" applyBorder="1" applyAlignment="1">
      <alignment horizontal="center" vertical="center" shrinkToFit="1"/>
      <protection/>
    </xf>
    <xf numFmtId="0" fontId="17" fillId="0" borderId="37" xfId="70" applyFont="1" applyBorder="1" applyAlignment="1">
      <alignment horizontal="center" vertical="center" shrinkToFit="1"/>
      <protection/>
    </xf>
    <xf numFmtId="0" fontId="17" fillId="0" borderId="0" xfId="70" applyFont="1" applyAlignment="1">
      <alignment horizontal="center" vertical="center" shrinkToFit="1"/>
      <protection/>
    </xf>
    <xf numFmtId="0" fontId="17" fillId="0" borderId="24" xfId="70" applyFont="1" applyBorder="1" applyAlignment="1">
      <alignment horizontal="center" vertical="center" shrinkToFit="1"/>
      <protection/>
    </xf>
    <xf numFmtId="0" fontId="17" fillId="0" borderId="61" xfId="70" applyFont="1" applyBorder="1" applyAlignment="1">
      <alignment horizontal="center" vertical="center" shrinkToFit="1"/>
      <protection/>
    </xf>
    <xf numFmtId="0" fontId="17" fillId="0" borderId="25" xfId="70" applyFont="1" applyBorder="1" applyAlignment="1">
      <alignment horizontal="center" vertical="center" shrinkToFit="1"/>
      <protection/>
    </xf>
    <xf numFmtId="0" fontId="17" fillId="0" borderId="26" xfId="70" applyFont="1" applyBorder="1" applyAlignment="1">
      <alignment horizontal="center" vertical="center" shrinkToFit="1"/>
      <protection/>
    </xf>
    <xf numFmtId="0" fontId="18" fillId="0" borderId="0" xfId="70" applyFont="1" applyAlignment="1">
      <alignment horizontal="center" vertical="center"/>
      <protection/>
    </xf>
    <xf numFmtId="0" fontId="11" fillId="0" borderId="108" xfId="70" applyFont="1" applyBorder="1">
      <alignment/>
      <protection/>
    </xf>
    <xf numFmtId="0" fontId="6" fillId="0" borderId="34" xfId="70" applyBorder="1" applyAlignment="1">
      <alignment horizontal="center" vertical="center" shrinkToFit="1"/>
      <protection/>
    </xf>
    <xf numFmtId="0" fontId="6" fillId="0" borderId="30" xfId="70" applyBorder="1" applyAlignment="1">
      <alignment horizontal="center" vertical="center" shrinkToFit="1"/>
      <protection/>
    </xf>
    <xf numFmtId="0" fontId="6" fillId="0" borderId="35" xfId="70" applyBorder="1" applyAlignment="1">
      <alignment horizontal="center" vertical="center" shrinkToFit="1"/>
      <protection/>
    </xf>
    <xf numFmtId="0" fontId="11" fillId="0" borderId="29" xfId="70" applyFont="1" applyBorder="1" applyAlignment="1">
      <alignment horizontal="center" vertical="center"/>
      <protection/>
    </xf>
    <xf numFmtId="0" fontId="11" fillId="0" borderId="34" xfId="70" applyFont="1" applyBorder="1" applyAlignment="1">
      <alignment horizontal="center" vertical="center"/>
      <protection/>
    </xf>
    <xf numFmtId="0" fontId="11" fillId="0" borderId="30" xfId="70" applyFont="1" applyBorder="1" applyAlignment="1">
      <alignment horizontal="center" vertical="center"/>
      <protection/>
    </xf>
    <xf numFmtId="0" fontId="11" fillId="0" borderId="35" xfId="70" applyFont="1" applyBorder="1" applyAlignment="1">
      <alignment horizontal="center" vertical="center"/>
      <protection/>
    </xf>
    <xf numFmtId="0" fontId="11" fillId="34" borderId="34" xfId="70" applyFont="1" applyFill="1" applyBorder="1" applyAlignment="1">
      <alignment horizontal="center" vertical="center" shrinkToFit="1"/>
      <protection/>
    </xf>
    <xf numFmtId="0" fontId="11" fillId="34" borderId="30" xfId="70" applyFont="1" applyFill="1" applyBorder="1" applyAlignment="1">
      <alignment horizontal="center" vertical="center" shrinkToFit="1"/>
      <protection/>
    </xf>
    <xf numFmtId="0" fontId="11" fillId="34" borderId="35" xfId="70" applyFont="1" applyFill="1" applyBorder="1" applyAlignment="1">
      <alignment horizontal="center"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4ﾁｰﾑ" xfId="64"/>
    <cellStyle name="標準 3" xfId="65"/>
    <cellStyle name="標準 3 2" xfId="66"/>
    <cellStyle name="標準 4" xfId="67"/>
    <cellStyle name="標準 5" xfId="68"/>
    <cellStyle name="標準_４試合検討資料" xfId="69"/>
    <cellStyle name="標準_４試合検討資料_'13年 春季フェスタ(全種目)改訂13.05.21" xfId="70"/>
    <cellStyle name="標準_東三河大会組合(ﾌｫｰﾏｯﾄ)" xfId="71"/>
    <cellStyle name="標準_東三河大会組合(ﾌｫｰﾏｯﾄ)_'13年 春季フェスタ(全種目)改訂13.05.21" xfId="72"/>
    <cellStyle name="Followed Hyperlink" xfId="73"/>
    <cellStyle name="良い" xfId="74"/>
  </cellStyles>
  <dxfs count="21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5</xdr:row>
      <xdr:rowOff>333375</xdr:rowOff>
    </xdr:from>
    <xdr:to>
      <xdr:col>5</xdr:col>
      <xdr:colOff>276225</xdr:colOff>
      <xdr:row>19</xdr:row>
      <xdr:rowOff>19050</xdr:rowOff>
    </xdr:to>
    <xdr:pic>
      <xdr:nvPicPr>
        <xdr:cNvPr id="1" name="Picture 1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19425"/>
          <a:ext cx="77152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1">
      <selection activeCell="A1" sqref="A1:F1"/>
    </sheetView>
  </sheetViews>
  <sheetFormatPr defaultColWidth="9" defaultRowHeight="14.25"/>
  <cols>
    <col min="1" max="1" width="11.09765625" style="2" customWidth="1"/>
    <col min="2" max="2" width="5.09765625" style="2" customWidth="1"/>
    <col min="3" max="3" width="2.796875" style="2" customWidth="1"/>
    <col min="4" max="4" width="13.19921875" style="2" customWidth="1"/>
    <col min="5" max="5" width="50.8984375" style="2" customWidth="1"/>
    <col min="6" max="6" width="8.69921875" style="2" customWidth="1"/>
    <col min="7" max="16384" width="9" style="2" customWidth="1"/>
  </cols>
  <sheetData>
    <row r="1" spans="1:6" s="1" customFormat="1" ht="45" customHeight="1">
      <c r="A1" s="208" t="s">
        <v>179</v>
      </c>
      <c r="B1" s="208"/>
      <c r="C1" s="208"/>
      <c r="D1" s="208"/>
      <c r="E1" s="208"/>
      <c r="F1" s="208"/>
    </row>
    <row r="2" spans="1:6" s="1" customFormat="1" ht="47.25" customHeight="1">
      <c r="A2" s="212"/>
      <c r="B2" s="212"/>
      <c r="C2" s="212"/>
      <c r="D2" s="212"/>
      <c r="E2" s="212"/>
      <c r="F2" s="212"/>
    </row>
    <row r="3" spans="1:6" ht="18.75" customHeight="1">
      <c r="A3" s="208"/>
      <c r="B3" s="208"/>
      <c r="C3" s="208"/>
      <c r="D3" s="208"/>
      <c r="E3" s="208"/>
      <c r="F3" s="208"/>
    </row>
    <row r="4" spans="1:6" s="1" customFormat="1" ht="55.5" customHeight="1">
      <c r="A4" s="210" t="s">
        <v>168</v>
      </c>
      <c r="B4" s="210"/>
      <c r="C4" s="210"/>
      <c r="D4" s="210"/>
      <c r="E4" s="210"/>
      <c r="F4" s="210"/>
    </row>
    <row r="5" spans="1:6" s="1" customFormat="1" ht="45" customHeight="1">
      <c r="A5" s="213"/>
      <c r="B5" s="213"/>
      <c r="C5" s="213"/>
      <c r="D5" s="213"/>
      <c r="E5" s="213"/>
      <c r="F5" s="213"/>
    </row>
    <row r="6" spans="1:6" s="1" customFormat="1" ht="45" customHeight="1">
      <c r="A6" s="209"/>
      <c r="B6" s="209"/>
      <c r="C6" s="209"/>
      <c r="D6" s="209"/>
      <c r="E6" s="209"/>
      <c r="F6" s="209"/>
    </row>
    <row r="7" spans="1:6" s="1" customFormat="1" ht="45" customHeight="1">
      <c r="A7" s="210"/>
      <c r="B7" s="210"/>
      <c r="C7" s="210"/>
      <c r="D7" s="210"/>
      <c r="E7" s="210"/>
      <c r="F7" s="210"/>
    </row>
    <row r="8" spans="1:6" ht="18.75" customHeight="1">
      <c r="A8" s="79"/>
      <c r="B8" s="79"/>
      <c r="C8" s="79"/>
      <c r="D8" s="79"/>
      <c r="E8" s="79"/>
      <c r="F8" s="79"/>
    </row>
    <row r="9" spans="1:6" ht="18.75" customHeight="1">
      <c r="A9" s="79"/>
      <c r="B9" s="79"/>
      <c r="C9" s="79"/>
      <c r="D9" s="79"/>
      <c r="E9" s="79"/>
      <c r="F9" s="79"/>
    </row>
    <row r="10" spans="1:6" ht="18.75" customHeight="1">
      <c r="A10" s="79"/>
      <c r="B10" s="79"/>
      <c r="C10" s="79"/>
      <c r="D10" s="79"/>
      <c r="E10" s="79"/>
      <c r="F10" s="79"/>
    </row>
    <row r="11" spans="1:6" ht="18.75" customHeight="1">
      <c r="A11" s="79"/>
      <c r="B11" s="79"/>
      <c r="C11" s="79"/>
      <c r="D11" s="79"/>
      <c r="E11" s="79"/>
      <c r="F11" s="79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spans="2:6" s="1" customFormat="1" ht="24" customHeight="1">
      <c r="B21" s="8"/>
      <c r="C21" s="211"/>
      <c r="D21" s="211"/>
      <c r="E21" s="5"/>
      <c r="F21" s="6"/>
    </row>
    <row r="22" spans="4:5" s="1" customFormat="1" ht="21" customHeight="1">
      <c r="D22" s="3" t="s">
        <v>2</v>
      </c>
      <c r="E22" s="145" t="s">
        <v>180</v>
      </c>
    </row>
    <row r="23" spans="4:5" s="1" customFormat="1" ht="21" customHeight="1">
      <c r="D23" s="3" t="s">
        <v>3</v>
      </c>
      <c r="E23" s="3" t="s">
        <v>163</v>
      </c>
    </row>
    <row r="24" spans="4:5" s="1" customFormat="1" ht="21" customHeight="1">
      <c r="D24" s="3" t="s">
        <v>160</v>
      </c>
      <c r="E24" s="120" t="s">
        <v>165</v>
      </c>
    </row>
    <row r="25" spans="4:5" s="1" customFormat="1" ht="21" customHeight="1">
      <c r="D25" s="3" t="s">
        <v>161</v>
      </c>
      <c r="E25" s="3" t="s">
        <v>164</v>
      </c>
    </row>
    <row r="26" spans="2:5" s="1" customFormat="1" ht="18" customHeight="1">
      <c r="B26" s="7"/>
      <c r="D26" s="7"/>
      <c r="E26" s="7"/>
    </row>
    <row r="27" spans="2:6" s="1" customFormat="1" ht="24" customHeight="1">
      <c r="B27" s="6"/>
      <c r="C27" s="104"/>
      <c r="D27" s="104" t="s">
        <v>4</v>
      </c>
      <c r="E27" s="5" t="s">
        <v>169</v>
      </c>
      <c r="F27" s="6"/>
    </row>
    <row r="28" spans="2:6" s="1" customFormat="1" ht="24" customHeight="1">
      <c r="B28" s="8"/>
      <c r="C28" s="104"/>
      <c r="D28" s="104" t="s">
        <v>153</v>
      </c>
      <c r="E28" s="104" t="s">
        <v>154</v>
      </c>
      <c r="F28" s="6"/>
    </row>
    <row r="29" spans="1:4" s="1" customFormat="1" ht="27" customHeight="1">
      <c r="A29" s="4"/>
      <c r="B29" s="4"/>
      <c r="C29" s="4"/>
      <c r="D29" s="4"/>
    </row>
    <row r="30" spans="2:6" s="1" customFormat="1" ht="24" customHeight="1">
      <c r="B30" s="8"/>
      <c r="C30" s="211"/>
      <c r="D30" s="211"/>
      <c r="E30" s="5"/>
      <c r="F30" s="6"/>
    </row>
  </sheetData>
  <sheetProtection/>
  <mergeCells count="9">
    <mergeCell ref="A1:F1"/>
    <mergeCell ref="A6:F6"/>
    <mergeCell ref="A4:F4"/>
    <mergeCell ref="C21:D21"/>
    <mergeCell ref="C30:D30"/>
    <mergeCell ref="A2:F2"/>
    <mergeCell ref="A7:F7"/>
    <mergeCell ref="A5:F5"/>
    <mergeCell ref="A3:F3"/>
  </mergeCells>
  <printOptions horizontalCentered="1" verticalCentered="1"/>
  <pageMargins left="0.1968503937007874" right="0.11811023622047245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" defaultRowHeight="31.5" customHeight="1"/>
  <cols>
    <col min="1" max="1" width="9" style="128" customWidth="1"/>
    <col min="2" max="2" width="7" style="129" customWidth="1"/>
    <col min="3" max="3" width="51.3984375" style="130" customWidth="1"/>
    <col min="4" max="4" width="16.8984375" style="131" customWidth="1"/>
    <col min="5" max="5" width="10.296875" style="131" customWidth="1"/>
    <col min="6" max="6" width="15.69921875" style="129" customWidth="1"/>
    <col min="7" max="7" width="9.19921875" style="128" customWidth="1"/>
    <col min="8" max="16384" width="9" style="128" customWidth="1"/>
  </cols>
  <sheetData>
    <row r="1" spans="2:6" ht="31.5" customHeight="1">
      <c r="B1" s="150" t="s">
        <v>170</v>
      </c>
      <c r="C1" s="150"/>
      <c r="D1" s="150"/>
      <c r="E1" s="183"/>
      <c r="F1" s="150"/>
    </row>
    <row r="2" spans="4:6" ht="31.5" customHeight="1">
      <c r="D2" s="130"/>
      <c r="F2" s="121"/>
    </row>
    <row r="3" spans="2:6" ht="31.5" customHeight="1">
      <c r="B3" s="182" t="s">
        <v>157</v>
      </c>
      <c r="C3" s="182" t="s">
        <v>162</v>
      </c>
      <c r="D3" s="182" t="s">
        <v>216</v>
      </c>
      <c r="E3" s="182" t="s">
        <v>0</v>
      </c>
      <c r="F3" s="146"/>
    </row>
    <row r="4" spans="2:6" ht="31.5" customHeight="1">
      <c r="B4" s="137">
        <v>1</v>
      </c>
      <c r="C4" s="169" t="s">
        <v>183</v>
      </c>
      <c r="D4" s="170" t="s">
        <v>208</v>
      </c>
      <c r="E4" s="184" t="s">
        <v>213</v>
      </c>
      <c r="F4" s="147"/>
    </row>
    <row r="5" spans="2:6" ht="31.5" customHeight="1">
      <c r="B5" s="137">
        <v>2</v>
      </c>
      <c r="C5" s="169" t="s">
        <v>184</v>
      </c>
      <c r="D5" s="170" t="s">
        <v>209</v>
      </c>
      <c r="E5" s="184" t="s">
        <v>167</v>
      </c>
      <c r="F5" s="147"/>
    </row>
    <row r="6" spans="2:6" ht="31.5" customHeight="1">
      <c r="B6" s="137">
        <v>3</v>
      </c>
      <c r="C6" s="169" t="s">
        <v>185</v>
      </c>
      <c r="D6" s="170" t="s">
        <v>209</v>
      </c>
      <c r="E6" s="184" t="s">
        <v>214</v>
      </c>
      <c r="F6" s="147"/>
    </row>
    <row r="7" spans="2:6" ht="31.5" customHeight="1">
      <c r="B7" s="137">
        <v>4</v>
      </c>
      <c r="C7" s="169" t="s">
        <v>186</v>
      </c>
      <c r="D7" s="170" t="s">
        <v>209</v>
      </c>
      <c r="E7" s="184" t="s">
        <v>215</v>
      </c>
      <c r="F7" s="147"/>
    </row>
    <row r="8" spans="2:6" ht="31.5" customHeight="1">
      <c r="B8" s="137">
        <v>5</v>
      </c>
      <c r="C8" s="169" t="s">
        <v>187</v>
      </c>
      <c r="D8" s="170" t="s">
        <v>209</v>
      </c>
      <c r="E8" s="184" t="s">
        <v>167</v>
      </c>
      <c r="F8" s="147"/>
    </row>
    <row r="9" spans="2:6" ht="31.5" customHeight="1">
      <c r="B9" s="137">
        <v>6</v>
      </c>
      <c r="C9" s="169" t="s">
        <v>189</v>
      </c>
      <c r="D9" s="170" t="s">
        <v>209</v>
      </c>
      <c r="E9" s="184" t="s">
        <v>215</v>
      </c>
      <c r="F9" s="147"/>
    </row>
    <row r="10" spans="2:6" ht="31.5" customHeight="1">
      <c r="B10" s="137">
        <v>7</v>
      </c>
      <c r="C10" s="169" t="s">
        <v>194</v>
      </c>
      <c r="D10" s="170" t="s">
        <v>209</v>
      </c>
      <c r="E10" s="184" t="s">
        <v>212</v>
      </c>
      <c r="F10" s="147"/>
    </row>
    <row r="11" spans="2:6" ht="31.5" customHeight="1">
      <c r="B11" s="137">
        <v>8</v>
      </c>
      <c r="C11" s="169" t="s">
        <v>195</v>
      </c>
      <c r="D11" s="170" t="s">
        <v>209</v>
      </c>
      <c r="E11" s="184" t="s">
        <v>213</v>
      </c>
      <c r="F11" s="147"/>
    </row>
    <row r="12" spans="2:6" ht="31.5" customHeight="1">
      <c r="B12" s="137">
        <v>9</v>
      </c>
      <c r="C12" s="169" t="s">
        <v>196</v>
      </c>
      <c r="D12" s="170" t="s">
        <v>209</v>
      </c>
      <c r="E12" s="184" t="s">
        <v>212</v>
      </c>
      <c r="F12" s="147"/>
    </row>
    <row r="13" spans="2:6" ht="31.5" customHeight="1">
      <c r="B13" s="137">
        <v>10</v>
      </c>
      <c r="C13" s="169" t="s">
        <v>197</v>
      </c>
      <c r="D13" s="170" t="s">
        <v>209</v>
      </c>
      <c r="E13" s="184" t="s">
        <v>213</v>
      </c>
      <c r="F13" s="147"/>
    </row>
    <row r="14" spans="2:6" ht="31.5" customHeight="1">
      <c r="B14" s="137">
        <v>11</v>
      </c>
      <c r="C14" s="169" t="s">
        <v>198</v>
      </c>
      <c r="D14" s="170" t="s">
        <v>209</v>
      </c>
      <c r="E14" s="186">
        <v>1</v>
      </c>
      <c r="F14" s="147"/>
    </row>
    <row r="15" spans="2:6" ht="31.5" customHeight="1">
      <c r="B15" s="137">
        <v>12</v>
      </c>
      <c r="C15" s="169" t="s">
        <v>199</v>
      </c>
      <c r="D15" s="170" t="s">
        <v>209</v>
      </c>
      <c r="E15" s="186">
        <v>5</v>
      </c>
      <c r="F15" s="147"/>
    </row>
    <row r="16" spans="2:6" ht="31.5" customHeight="1">
      <c r="B16" s="137">
        <v>13</v>
      </c>
      <c r="C16" s="169" t="s">
        <v>181</v>
      </c>
      <c r="D16" s="170" t="s">
        <v>207</v>
      </c>
      <c r="E16" s="184" t="s">
        <v>215</v>
      </c>
      <c r="F16" s="147"/>
    </row>
    <row r="17" spans="2:6" ht="31.5" customHeight="1">
      <c r="B17" s="137">
        <v>14</v>
      </c>
      <c r="C17" s="169" t="s">
        <v>182</v>
      </c>
      <c r="D17" s="170" t="s">
        <v>207</v>
      </c>
      <c r="E17" s="184" t="s">
        <v>167</v>
      </c>
      <c r="F17" s="147"/>
    </row>
    <row r="18" spans="2:6" ht="31.5" customHeight="1">
      <c r="B18" s="137">
        <v>15</v>
      </c>
      <c r="C18" s="169" t="s">
        <v>188</v>
      </c>
      <c r="D18" s="170" t="s">
        <v>207</v>
      </c>
      <c r="E18" s="185" t="s">
        <v>212</v>
      </c>
      <c r="F18" s="147"/>
    </row>
    <row r="19" spans="2:6" ht="31.5" customHeight="1">
      <c r="B19" s="137">
        <v>16</v>
      </c>
      <c r="C19" s="169" t="s">
        <v>190</v>
      </c>
      <c r="D19" s="170" t="s">
        <v>207</v>
      </c>
      <c r="E19" s="184" t="s">
        <v>213</v>
      </c>
      <c r="F19" s="147"/>
    </row>
    <row r="20" spans="2:6" ht="31.5" customHeight="1">
      <c r="B20" s="137">
        <v>17</v>
      </c>
      <c r="C20" s="169" t="s">
        <v>191</v>
      </c>
      <c r="D20" s="170" t="s">
        <v>207</v>
      </c>
      <c r="E20" s="184" t="s">
        <v>215</v>
      </c>
      <c r="F20" s="147"/>
    </row>
    <row r="21" spans="2:6" ht="31.5" customHeight="1">
      <c r="B21" s="137">
        <v>18</v>
      </c>
      <c r="C21" s="169" t="s">
        <v>192</v>
      </c>
      <c r="D21" s="170" t="s">
        <v>207</v>
      </c>
      <c r="E21" s="184" t="s">
        <v>167</v>
      </c>
      <c r="F21" s="147"/>
    </row>
    <row r="22" spans="2:6" ht="31.5" customHeight="1">
      <c r="B22" s="137">
        <v>19</v>
      </c>
      <c r="C22" s="169" t="s">
        <v>193</v>
      </c>
      <c r="D22" s="170" t="s">
        <v>207</v>
      </c>
      <c r="E22" s="184" t="s">
        <v>214</v>
      </c>
      <c r="F22" s="147"/>
    </row>
    <row r="23" spans="2:6" ht="31.5" customHeight="1">
      <c r="B23" s="137">
        <v>20</v>
      </c>
      <c r="C23" s="169" t="s">
        <v>202</v>
      </c>
      <c r="D23" s="170" t="s">
        <v>211</v>
      </c>
      <c r="E23" s="186">
        <v>9</v>
      </c>
      <c r="F23" s="148"/>
    </row>
    <row r="24" spans="2:6" ht="31.5" customHeight="1">
      <c r="B24" s="137">
        <v>21</v>
      </c>
      <c r="C24" s="169" t="s">
        <v>203</v>
      </c>
      <c r="D24" s="170" t="s">
        <v>211</v>
      </c>
      <c r="E24" s="186">
        <v>1</v>
      </c>
      <c r="F24" s="149"/>
    </row>
    <row r="25" spans="2:6" ht="31.5" customHeight="1">
      <c r="B25" s="137">
        <v>22</v>
      </c>
      <c r="C25" s="169" t="s">
        <v>204</v>
      </c>
      <c r="D25" s="170" t="s">
        <v>211</v>
      </c>
      <c r="E25" s="186">
        <v>3</v>
      </c>
      <c r="F25" s="149"/>
    </row>
    <row r="26" spans="2:6" ht="31.5" customHeight="1">
      <c r="B26" s="137">
        <v>23</v>
      </c>
      <c r="C26" s="169" t="s">
        <v>205</v>
      </c>
      <c r="D26" s="170" t="s">
        <v>211</v>
      </c>
      <c r="E26" s="186">
        <v>7</v>
      </c>
      <c r="F26" s="149"/>
    </row>
    <row r="27" spans="2:6" ht="31.5" customHeight="1">
      <c r="B27" s="137">
        <v>24</v>
      </c>
      <c r="C27" s="169" t="s">
        <v>206</v>
      </c>
      <c r="D27" s="170" t="s">
        <v>211</v>
      </c>
      <c r="E27" s="186">
        <v>5</v>
      </c>
      <c r="F27" s="149"/>
    </row>
    <row r="28" spans="2:6" ht="31.5" customHeight="1">
      <c r="B28" s="137">
        <v>25</v>
      </c>
      <c r="C28" s="169" t="s">
        <v>200</v>
      </c>
      <c r="D28" s="170" t="s">
        <v>210</v>
      </c>
      <c r="E28" s="185" t="s">
        <v>212</v>
      </c>
      <c r="F28" s="147"/>
    </row>
    <row r="29" spans="2:6" ht="31.5" customHeight="1">
      <c r="B29" s="137">
        <v>26</v>
      </c>
      <c r="C29" s="169" t="s">
        <v>201</v>
      </c>
      <c r="D29" s="170" t="s">
        <v>210</v>
      </c>
      <c r="E29" s="186">
        <v>5</v>
      </c>
      <c r="F29" s="148"/>
    </row>
  </sheetData>
  <sheetProtection/>
  <printOptions/>
  <pageMargins left="0.2362204724409449" right="0.2362204724409449" top="0.1968503937007874" bottom="0.7480314960629921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30" zoomScaleNormal="115" zoomScaleSheetLayoutView="130" zoomScalePageLayoutView="0" workbookViewId="0" topLeftCell="A45">
      <selection activeCell="C52" sqref="C52"/>
    </sheetView>
  </sheetViews>
  <sheetFormatPr defaultColWidth="4.296875" defaultRowHeight="24" customHeight="1"/>
  <cols>
    <col min="1" max="1" width="4.296875" style="102" customWidth="1"/>
    <col min="2" max="2" width="21.3984375" style="101" customWidth="1"/>
    <col min="3" max="11" width="6.8984375" style="99" customWidth="1"/>
    <col min="12" max="16384" width="4.296875" style="99" customWidth="1"/>
  </cols>
  <sheetData>
    <row r="1" spans="1:11" ht="24" customHeight="1">
      <c r="A1" s="231" t="str">
        <f>'参加チーム一覧'!B1</f>
        <v>２０２１年度　愛知県ソフトバレーボール連盟　交流会　参加チーム一覧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4" customHeight="1">
      <c r="A2" s="100"/>
      <c r="B2" s="118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4" customHeight="1">
      <c r="A3" s="232" t="s">
        <v>123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24" customHeight="1">
      <c r="A4" s="103"/>
      <c r="B4" s="103"/>
      <c r="C4" s="103"/>
      <c r="D4" s="98"/>
      <c r="E4" s="98"/>
      <c r="F4" s="98"/>
      <c r="G4" s="98"/>
      <c r="H4" s="98"/>
      <c r="I4" s="98"/>
      <c r="J4" s="98"/>
      <c r="K4" s="98"/>
    </row>
    <row r="5" spans="1:11" s="119" customFormat="1" ht="24" customHeight="1">
      <c r="A5" s="168" t="s">
        <v>212</v>
      </c>
      <c r="B5" s="159" t="s">
        <v>171</v>
      </c>
      <c r="C5" s="123"/>
      <c r="D5" s="123"/>
      <c r="E5" s="123"/>
      <c r="F5" s="224" t="s">
        <v>155</v>
      </c>
      <c r="G5" s="224"/>
      <c r="H5" s="224"/>
      <c r="I5" s="224"/>
      <c r="J5" s="222" t="s">
        <v>156</v>
      </c>
      <c r="K5" s="222"/>
    </row>
    <row r="6" spans="1:11" s="119" customFormat="1" ht="24" customHeight="1">
      <c r="A6" s="164"/>
      <c r="B6" s="165"/>
      <c r="C6" s="223" t="s">
        <v>172</v>
      </c>
      <c r="D6" s="223"/>
      <c r="E6" s="167" t="s">
        <v>178</v>
      </c>
      <c r="F6" s="214" t="s">
        <v>173</v>
      </c>
      <c r="G6" s="214"/>
      <c r="H6" s="214"/>
      <c r="I6" s="165"/>
      <c r="J6" s="165"/>
      <c r="K6" s="166"/>
    </row>
    <row r="7" spans="1:11" s="115" customFormat="1" ht="24" customHeight="1">
      <c r="A7" s="125" t="s">
        <v>124</v>
      </c>
      <c r="B7" s="125" t="s">
        <v>8</v>
      </c>
      <c r="C7" s="225" t="s">
        <v>125</v>
      </c>
      <c r="D7" s="225"/>
      <c r="E7" s="225"/>
      <c r="F7" s="225" t="s">
        <v>126</v>
      </c>
      <c r="G7" s="225"/>
      <c r="H7" s="225"/>
      <c r="I7" s="225" t="s">
        <v>127</v>
      </c>
      <c r="J7" s="225"/>
      <c r="K7" s="225"/>
    </row>
    <row r="8" spans="1:11" s="115" customFormat="1" ht="24" customHeight="1">
      <c r="A8" s="125">
        <v>1</v>
      </c>
      <c r="B8" s="169" t="s">
        <v>196</v>
      </c>
      <c r="C8" s="179">
        <v>6</v>
      </c>
      <c r="D8" s="180"/>
      <c r="E8" s="181"/>
      <c r="F8" s="221"/>
      <c r="G8" s="221"/>
      <c r="H8" s="221"/>
      <c r="I8" s="221"/>
      <c r="J8" s="221"/>
      <c r="K8" s="221"/>
    </row>
    <row r="9" spans="1:11" s="115" customFormat="1" ht="24" customHeight="1">
      <c r="A9" s="125">
        <v>2</v>
      </c>
      <c r="B9" s="169" t="s">
        <v>198</v>
      </c>
      <c r="C9" s="179">
        <v>4</v>
      </c>
      <c r="D9" s="180"/>
      <c r="E9" s="181"/>
      <c r="F9" s="221"/>
      <c r="G9" s="221"/>
      <c r="H9" s="221"/>
      <c r="I9" s="221"/>
      <c r="J9" s="221"/>
      <c r="K9" s="221"/>
    </row>
    <row r="10" spans="1:11" s="115" customFormat="1" ht="24" customHeight="1">
      <c r="A10" s="125">
        <v>3</v>
      </c>
      <c r="B10" s="169" t="s">
        <v>218</v>
      </c>
      <c r="C10" s="179">
        <v>1</v>
      </c>
      <c r="D10" s="180"/>
      <c r="E10" s="181"/>
      <c r="F10" s="221"/>
      <c r="G10" s="221"/>
      <c r="H10" s="221"/>
      <c r="I10" s="221"/>
      <c r="J10" s="221"/>
      <c r="K10" s="221"/>
    </row>
    <row r="11" spans="1:11" s="115" customFormat="1" ht="24" customHeight="1">
      <c r="A11" s="125">
        <v>4</v>
      </c>
      <c r="B11" s="169" t="s">
        <v>219</v>
      </c>
      <c r="C11" s="179">
        <v>2</v>
      </c>
      <c r="D11" s="180"/>
      <c r="E11" s="181"/>
      <c r="F11" s="221"/>
      <c r="G11" s="221"/>
      <c r="H11" s="221"/>
      <c r="I11" s="221"/>
      <c r="J11" s="221"/>
      <c r="K11" s="221"/>
    </row>
    <row r="12" spans="1:11" s="115" customFormat="1" ht="24" customHeight="1">
      <c r="A12" s="125">
        <v>5</v>
      </c>
      <c r="B12" s="169" t="s">
        <v>220</v>
      </c>
      <c r="C12" s="179">
        <v>3</v>
      </c>
      <c r="D12" s="180"/>
      <c r="E12" s="181"/>
      <c r="F12" s="221"/>
      <c r="G12" s="221"/>
      <c r="H12" s="221"/>
      <c r="I12" s="221"/>
      <c r="J12" s="221"/>
      <c r="K12" s="221"/>
    </row>
    <row r="13" spans="1:11" s="115" customFormat="1" ht="24" customHeight="1" thickBot="1">
      <c r="A13" s="125">
        <v>6</v>
      </c>
      <c r="B13" s="171" t="s">
        <v>221</v>
      </c>
      <c r="C13" s="179">
        <v>5</v>
      </c>
      <c r="D13" s="180"/>
      <c r="E13" s="181"/>
      <c r="F13" s="221"/>
      <c r="G13" s="221"/>
      <c r="H13" s="221"/>
      <c r="I13" s="221"/>
      <c r="J13" s="221"/>
      <c r="K13" s="221"/>
    </row>
    <row r="14" spans="1:11" s="115" customFormat="1" ht="24" customHeight="1">
      <c r="A14" s="132"/>
      <c r="B14" s="133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s="119" customFormat="1" ht="24" customHeight="1">
      <c r="A15" s="124"/>
      <c r="B15" s="114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s="119" customFormat="1" ht="24" customHeight="1">
      <c r="A16" s="168" t="s">
        <v>213</v>
      </c>
      <c r="B16" s="159" t="s">
        <v>171</v>
      </c>
      <c r="C16" s="123"/>
      <c r="D16" s="123"/>
      <c r="E16" s="123"/>
      <c r="F16" s="224" t="s">
        <v>155</v>
      </c>
      <c r="G16" s="224"/>
      <c r="H16" s="224"/>
      <c r="I16" s="224"/>
      <c r="J16" s="222" t="s">
        <v>166</v>
      </c>
      <c r="K16" s="222"/>
    </row>
    <row r="17" spans="1:11" s="119" customFormat="1" ht="24" customHeight="1">
      <c r="A17" s="164"/>
      <c r="B17" s="165"/>
      <c r="C17" s="223" t="s">
        <v>172</v>
      </c>
      <c r="D17" s="223"/>
      <c r="E17" s="167" t="s">
        <v>174</v>
      </c>
      <c r="F17" s="214" t="s">
        <v>173</v>
      </c>
      <c r="G17" s="214"/>
      <c r="H17" s="214"/>
      <c r="I17" s="165"/>
      <c r="J17" s="165"/>
      <c r="K17" s="166"/>
    </row>
    <row r="18" spans="1:11" s="119" customFormat="1" ht="24" customHeight="1" thickBot="1">
      <c r="A18" s="141" t="s">
        <v>124</v>
      </c>
      <c r="B18" s="141" t="s">
        <v>8</v>
      </c>
      <c r="C18" s="230" t="s">
        <v>125</v>
      </c>
      <c r="D18" s="230"/>
      <c r="E18" s="230"/>
      <c r="F18" s="230" t="s">
        <v>126</v>
      </c>
      <c r="G18" s="230"/>
      <c r="H18" s="230"/>
      <c r="I18" s="230" t="s">
        <v>127</v>
      </c>
      <c r="J18" s="230"/>
      <c r="K18" s="230"/>
    </row>
    <row r="19" spans="1:11" s="119" customFormat="1" ht="24" customHeight="1">
      <c r="A19" s="141">
        <v>1</v>
      </c>
      <c r="B19" s="172" t="s">
        <v>222</v>
      </c>
      <c r="C19" s="190">
        <v>1</v>
      </c>
      <c r="D19" s="191"/>
      <c r="E19" s="192"/>
      <c r="F19" s="226"/>
      <c r="G19" s="226"/>
      <c r="H19" s="226"/>
      <c r="I19" s="224"/>
      <c r="J19" s="224"/>
      <c r="K19" s="224"/>
    </row>
    <row r="20" spans="1:11" s="119" customFormat="1" ht="24" customHeight="1">
      <c r="A20" s="141">
        <v>2</v>
      </c>
      <c r="B20" s="169" t="s">
        <v>223</v>
      </c>
      <c r="C20" s="190">
        <v>5</v>
      </c>
      <c r="D20" s="191"/>
      <c r="E20" s="192"/>
      <c r="F20" s="226"/>
      <c r="G20" s="226"/>
      <c r="H20" s="226"/>
      <c r="I20" s="224"/>
      <c r="J20" s="224"/>
      <c r="K20" s="224"/>
    </row>
    <row r="21" spans="1:11" s="119" customFormat="1" ht="24" customHeight="1">
      <c r="A21" s="141">
        <v>3</v>
      </c>
      <c r="B21" s="169" t="s">
        <v>224</v>
      </c>
      <c r="C21" s="190">
        <v>4</v>
      </c>
      <c r="D21" s="191"/>
      <c r="E21" s="192"/>
      <c r="F21" s="224"/>
      <c r="G21" s="224"/>
      <c r="H21" s="224"/>
      <c r="I21" s="224"/>
      <c r="J21" s="224"/>
      <c r="K21" s="224"/>
    </row>
    <row r="22" spans="1:11" s="119" customFormat="1" ht="24" customHeight="1">
      <c r="A22" s="141">
        <v>4</v>
      </c>
      <c r="B22" s="169" t="s">
        <v>225</v>
      </c>
      <c r="C22" s="190">
        <v>3</v>
      </c>
      <c r="D22" s="191"/>
      <c r="E22" s="192"/>
      <c r="F22" s="224"/>
      <c r="G22" s="224"/>
      <c r="H22" s="224"/>
      <c r="I22" s="224"/>
      <c r="J22" s="224"/>
      <c r="K22" s="224"/>
    </row>
    <row r="23" spans="1:11" s="119" customFormat="1" ht="24" customHeight="1" thickBot="1">
      <c r="A23" s="141">
        <v>5</v>
      </c>
      <c r="B23" s="171" t="s">
        <v>226</v>
      </c>
      <c r="C23" s="190">
        <v>2</v>
      </c>
      <c r="D23" s="191"/>
      <c r="E23" s="192"/>
      <c r="F23" s="224"/>
      <c r="G23" s="224"/>
      <c r="H23" s="224"/>
      <c r="I23" s="224"/>
      <c r="J23" s="224"/>
      <c r="K23" s="224"/>
    </row>
    <row r="24" spans="1:11" s="119" customFormat="1" ht="24" customHeight="1">
      <c r="A24" s="122"/>
      <c r="B24" s="143"/>
      <c r="C24" s="188"/>
      <c r="D24" s="188"/>
      <c r="E24" s="188"/>
      <c r="F24" s="135"/>
      <c r="G24" s="135"/>
      <c r="H24" s="135"/>
      <c r="I24" s="135"/>
      <c r="J24" s="135"/>
      <c r="K24" s="136"/>
    </row>
    <row r="25" spans="1:11" s="115" customFormat="1" ht="24" customHeight="1">
      <c r="A25" s="126"/>
      <c r="B25" s="116"/>
      <c r="C25" s="189"/>
      <c r="D25" s="189"/>
      <c r="E25" s="189"/>
      <c r="F25" s="127"/>
      <c r="G25" s="127"/>
      <c r="H25" s="127"/>
      <c r="I25" s="127"/>
      <c r="J25" s="127"/>
      <c r="K25" s="127"/>
    </row>
    <row r="26" spans="1:11" s="119" customFormat="1" ht="24" customHeight="1">
      <c r="A26" s="168" t="s">
        <v>214</v>
      </c>
      <c r="B26" s="159" t="s">
        <v>171</v>
      </c>
      <c r="C26" s="187"/>
      <c r="D26" s="187"/>
      <c r="E26" s="187"/>
      <c r="F26" s="224" t="s">
        <v>155</v>
      </c>
      <c r="G26" s="224"/>
      <c r="H26" s="224"/>
      <c r="I26" s="224"/>
      <c r="J26" s="222" t="s">
        <v>156</v>
      </c>
      <c r="K26" s="222"/>
    </row>
    <row r="27" spans="1:11" s="119" customFormat="1" ht="24" customHeight="1">
      <c r="A27" s="164"/>
      <c r="B27" s="165"/>
      <c r="C27" s="165" t="s">
        <v>172</v>
      </c>
      <c r="D27" s="165"/>
      <c r="E27" s="167" t="s">
        <v>175</v>
      </c>
      <c r="F27" s="214" t="s">
        <v>173</v>
      </c>
      <c r="G27" s="214"/>
      <c r="H27" s="214"/>
      <c r="I27" s="165"/>
      <c r="J27" s="165"/>
      <c r="K27" s="166"/>
    </row>
    <row r="28" spans="1:11" s="119" customFormat="1" ht="24" customHeight="1" thickBot="1">
      <c r="A28" s="141" t="s">
        <v>124</v>
      </c>
      <c r="B28" s="141" t="s">
        <v>8</v>
      </c>
      <c r="C28" s="193" t="s">
        <v>125</v>
      </c>
      <c r="D28" s="194"/>
      <c r="E28" s="195"/>
      <c r="F28" s="230" t="s">
        <v>126</v>
      </c>
      <c r="G28" s="230"/>
      <c r="H28" s="230"/>
      <c r="I28" s="230" t="s">
        <v>127</v>
      </c>
      <c r="J28" s="230"/>
      <c r="K28" s="230"/>
    </row>
    <row r="29" spans="1:11" s="119" customFormat="1" ht="24" customHeight="1">
      <c r="A29" s="151">
        <v>1</v>
      </c>
      <c r="B29" s="172" t="s">
        <v>227</v>
      </c>
      <c r="C29" s="196">
        <v>1</v>
      </c>
      <c r="D29" s="197"/>
      <c r="E29" s="198"/>
      <c r="F29" s="216"/>
      <c r="G29" s="216"/>
      <c r="H29" s="216"/>
      <c r="I29" s="215"/>
      <c r="J29" s="215"/>
      <c r="K29" s="215"/>
    </row>
    <row r="30" spans="1:11" s="119" customFormat="1" ht="24" customHeight="1">
      <c r="A30" s="151">
        <v>2</v>
      </c>
      <c r="B30" s="169" t="s">
        <v>228</v>
      </c>
      <c r="C30" s="196">
        <v>2</v>
      </c>
      <c r="D30" s="197"/>
      <c r="E30" s="198"/>
      <c r="F30" s="216"/>
      <c r="G30" s="216"/>
      <c r="H30" s="216"/>
      <c r="I30" s="215"/>
      <c r="J30" s="215"/>
      <c r="K30" s="215"/>
    </row>
    <row r="31" spans="1:11" s="119" customFormat="1" ht="24" customHeight="1">
      <c r="A31" s="151">
        <v>3</v>
      </c>
      <c r="B31" s="169" t="s">
        <v>229</v>
      </c>
      <c r="C31" s="196">
        <v>3</v>
      </c>
      <c r="D31" s="197"/>
      <c r="E31" s="198"/>
      <c r="F31" s="215"/>
      <c r="G31" s="215"/>
      <c r="H31" s="215"/>
      <c r="I31" s="215"/>
      <c r="J31" s="215"/>
      <c r="K31" s="215"/>
    </row>
    <row r="32" spans="1:11" s="119" customFormat="1" ht="24" customHeight="1">
      <c r="A32" s="151">
        <v>4</v>
      </c>
      <c r="B32" s="169" t="s">
        <v>230</v>
      </c>
      <c r="C32" s="196">
        <v>5</v>
      </c>
      <c r="D32" s="197"/>
      <c r="E32" s="198"/>
      <c r="F32" s="215"/>
      <c r="G32" s="215"/>
      <c r="H32" s="215"/>
      <c r="I32" s="215"/>
      <c r="J32" s="215"/>
      <c r="K32" s="215"/>
    </row>
    <row r="33" spans="1:11" s="119" customFormat="1" ht="24" customHeight="1">
      <c r="A33" s="151">
        <v>5</v>
      </c>
      <c r="B33" s="169" t="s">
        <v>231</v>
      </c>
      <c r="C33" s="196">
        <v>4</v>
      </c>
      <c r="D33" s="197"/>
      <c r="E33" s="198"/>
      <c r="F33" s="215"/>
      <c r="G33" s="215"/>
      <c r="H33" s="215"/>
      <c r="I33" s="215"/>
      <c r="J33" s="215"/>
      <c r="K33" s="215"/>
    </row>
    <row r="34" spans="1:11" s="139" customFormat="1" ht="24" customHeight="1">
      <c r="A34" s="161"/>
      <c r="B34" s="162"/>
      <c r="C34" s="160"/>
      <c r="D34" s="160"/>
      <c r="E34" s="160"/>
      <c r="F34" s="163"/>
      <c r="G34" s="163"/>
      <c r="H34" s="163"/>
      <c r="I34" s="163"/>
      <c r="J34" s="163"/>
      <c r="K34" s="163"/>
    </row>
    <row r="35" spans="1:11" s="119" customFormat="1" ht="24" customHeight="1">
      <c r="A35" s="168" t="s">
        <v>167</v>
      </c>
      <c r="B35" s="159" t="s">
        <v>171</v>
      </c>
      <c r="C35" s="152"/>
      <c r="D35" s="152"/>
      <c r="E35" s="152"/>
      <c r="F35" s="215" t="s">
        <v>155</v>
      </c>
      <c r="G35" s="215"/>
      <c r="H35" s="215"/>
      <c r="I35" s="215"/>
      <c r="J35" s="229" t="s">
        <v>166</v>
      </c>
      <c r="K35" s="229"/>
    </row>
    <row r="36" spans="1:11" s="119" customFormat="1" ht="24" customHeight="1">
      <c r="A36" s="164"/>
      <c r="B36" s="165"/>
      <c r="C36" s="165" t="s">
        <v>172</v>
      </c>
      <c r="D36" s="165"/>
      <c r="E36" s="167" t="s">
        <v>176</v>
      </c>
      <c r="F36" s="214" t="s">
        <v>173</v>
      </c>
      <c r="G36" s="214"/>
      <c r="H36" s="214"/>
      <c r="I36" s="165"/>
      <c r="J36" s="165"/>
      <c r="K36" s="166"/>
    </row>
    <row r="37" spans="1:11" s="115" customFormat="1" ht="24" customHeight="1" thickBot="1">
      <c r="A37" s="153" t="s">
        <v>124</v>
      </c>
      <c r="B37" s="153" t="s">
        <v>8</v>
      </c>
      <c r="C37" s="199" t="s">
        <v>125</v>
      </c>
      <c r="D37" s="200"/>
      <c r="E37" s="201"/>
      <c r="F37" s="227" t="s">
        <v>126</v>
      </c>
      <c r="G37" s="227"/>
      <c r="H37" s="227"/>
      <c r="I37" s="227" t="s">
        <v>127</v>
      </c>
      <c r="J37" s="227"/>
      <c r="K37" s="227"/>
    </row>
    <row r="38" spans="1:11" s="115" customFormat="1" ht="24" customHeight="1">
      <c r="A38" s="154">
        <v>1</v>
      </c>
      <c r="B38" s="172" t="s">
        <v>233</v>
      </c>
      <c r="C38" s="173">
        <v>4</v>
      </c>
      <c r="D38" s="174"/>
      <c r="E38" s="175"/>
      <c r="F38" s="220"/>
      <c r="G38" s="220"/>
      <c r="H38" s="220"/>
      <c r="I38" s="220"/>
      <c r="J38" s="220"/>
      <c r="K38" s="220"/>
    </row>
    <row r="39" spans="1:11" s="115" customFormat="1" ht="24" customHeight="1">
      <c r="A39" s="154">
        <v>2</v>
      </c>
      <c r="B39" s="169" t="s">
        <v>232</v>
      </c>
      <c r="C39" s="173">
        <v>3</v>
      </c>
      <c r="D39" s="174"/>
      <c r="E39" s="175"/>
      <c r="F39" s="220"/>
      <c r="G39" s="220"/>
      <c r="H39" s="220"/>
      <c r="I39" s="220"/>
      <c r="J39" s="220"/>
      <c r="K39" s="220"/>
    </row>
    <row r="40" spans="1:11" s="115" customFormat="1" ht="24" customHeight="1">
      <c r="A40" s="154">
        <v>3</v>
      </c>
      <c r="B40" s="169" t="s">
        <v>234</v>
      </c>
      <c r="C40" s="173">
        <v>1</v>
      </c>
      <c r="D40" s="174"/>
      <c r="E40" s="175"/>
      <c r="F40" s="220"/>
      <c r="G40" s="220"/>
      <c r="H40" s="220"/>
      <c r="I40" s="220"/>
      <c r="J40" s="220"/>
      <c r="K40" s="220"/>
    </row>
    <row r="41" spans="1:11" s="115" customFormat="1" ht="24" customHeight="1">
      <c r="A41" s="154">
        <v>4</v>
      </c>
      <c r="B41" s="169" t="s">
        <v>235</v>
      </c>
      <c r="C41" s="173">
        <v>5</v>
      </c>
      <c r="D41" s="174"/>
      <c r="E41" s="175"/>
      <c r="F41" s="220"/>
      <c r="G41" s="220"/>
      <c r="H41" s="220"/>
      <c r="I41" s="220"/>
      <c r="J41" s="220"/>
      <c r="K41" s="220"/>
    </row>
    <row r="42" spans="1:11" s="115" customFormat="1" ht="24" customHeight="1" thickBot="1">
      <c r="A42" s="154">
        <v>5</v>
      </c>
      <c r="B42" s="171" t="s">
        <v>236</v>
      </c>
      <c r="C42" s="173">
        <v>2</v>
      </c>
      <c r="D42" s="174"/>
      <c r="E42" s="175"/>
      <c r="F42" s="220"/>
      <c r="G42" s="220"/>
      <c r="H42" s="220"/>
      <c r="I42" s="220"/>
      <c r="J42" s="220"/>
      <c r="K42" s="220"/>
    </row>
    <row r="43" spans="1:11" s="115" customFormat="1" ht="24" customHeight="1">
      <c r="A43" s="155"/>
      <c r="B43" s="156"/>
      <c r="C43" s="157"/>
      <c r="D43" s="157"/>
      <c r="E43" s="157"/>
      <c r="F43" s="157"/>
      <c r="G43" s="157"/>
      <c r="H43" s="157"/>
      <c r="I43" s="157"/>
      <c r="J43" s="157"/>
      <c r="K43" s="157"/>
    </row>
    <row r="44" spans="1:11" s="119" customFormat="1" ht="24" customHeight="1">
      <c r="A44" s="158">
        <v>9</v>
      </c>
      <c r="B44" s="159" t="s">
        <v>171</v>
      </c>
      <c r="C44" s="152"/>
      <c r="D44" s="152"/>
      <c r="E44" s="152"/>
      <c r="F44" s="217" t="s">
        <v>155</v>
      </c>
      <c r="G44" s="217"/>
      <c r="H44" s="217"/>
      <c r="I44" s="217"/>
      <c r="J44" s="228" t="s">
        <v>156</v>
      </c>
      <c r="K44" s="228"/>
    </row>
    <row r="45" spans="1:11" s="119" customFormat="1" ht="24" customHeight="1">
      <c r="A45" s="164"/>
      <c r="B45" s="165"/>
      <c r="C45" s="165" t="s">
        <v>172</v>
      </c>
      <c r="D45" s="165"/>
      <c r="E45" s="167" t="s">
        <v>177</v>
      </c>
      <c r="F45" s="214" t="s">
        <v>173</v>
      </c>
      <c r="G45" s="214"/>
      <c r="H45" s="214"/>
      <c r="I45" s="165"/>
      <c r="J45" s="165"/>
      <c r="K45" s="166"/>
    </row>
    <row r="46" spans="1:11" s="119" customFormat="1" ht="24" customHeight="1" thickBot="1">
      <c r="A46" s="151" t="s">
        <v>124</v>
      </c>
      <c r="B46" s="151" t="s">
        <v>8</v>
      </c>
      <c r="C46" s="202" t="s">
        <v>125</v>
      </c>
      <c r="D46" s="203"/>
      <c r="E46" s="204"/>
      <c r="F46" s="218" t="s">
        <v>126</v>
      </c>
      <c r="G46" s="218"/>
      <c r="H46" s="218"/>
      <c r="I46" s="218" t="s">
        <v>127</v>
      </c>
      <c r="J46" s="218"/>
      <c r="K46" s="218"/>
    </row>
    <row r="47" spans="1:11" s="119" customFormat="1" ht="24" customHeight="1">
      <c r="A47" s="151">
        <v>1</v>
      </c>
      <c r="B47" s="172" t="s">
        <v>237</v>
      </c>
      <c r="C47" s="196">
        <v>1</v>
      </c>
      <c r="D47" s="197"/>
      <c r="E47" s="198"/>
      <c r="F47" s="216"/>
      <c r="G47" s="216"/>
      <c r="H47" s="216"/>
      <c r="I47" s="215"/>
      <c r="J47" s="215"/>
      <c r="K47" s="215"/>
    </row>
    <row r="48" spans="1:11" s="119" customFormat="1" ht="24" customHeight="1">
      <c r="A48" s="151">
        <v>2</v>
      </c>
      <c r="B48" s="169" t="s">
        <v>238</v>
      </c>
      <c r="C48" s="196">
        <v>2</v>
      </c>
      <c r="D48" s="197"/>
      <c r="E48" s="198"/>
      <c r="F48" s="216"/>
      <c r="G48" s="216"/>
      <c r="H48" s="216"/>
      <c r="I48" s="215"/>
      <c r="J48" s="215"/>
      <c r="K48" s="215"/>
    </row>
    <row r="49" spans="1:11" s="119" customFormat="1" ht="24" customHeight="1">
      <c r="A49" s="151">
        <v>3</v>
      </c>
      <c r="B49" s="169" t="s">
        <v>239</v>
      </c>
      <c r="C49" s="196">
        <v>5</v>
      </c>
      <c r="D49" s="197"/>
      <c r="E49" s="198"/>
      <c r="F49" s="215"/>
      <c r="G49" s="215"/>
      <c r="H49" s="215"/>
      <c r="I49" s="215"/>
      <c r="J49" s="215"/>
      <c r="K49" s="215"/>
    </row>
    <row r="50" spans="1:11" s="119" customFormat="1" ht="24" customHeight="1">
      <c r="A50" s="151">
        <v>4</v>
      </c>
      <c r="B50" s="169" t="s">
        <v>240</v>
      </c>
      <c r="C50" s="196">
        <v>4</v>
      </c>
      <c r="D50" s="197"/>
      <c r="E50" s="198"/>
      <c r="F50" s="215"/>
      <c r="G50" s="215"/>
      <c r="H50" s="215"/>
      <c r="I50" s="215"/>
      <c r="J50" s="215"/>
      <c r="K50" s="215"/>
    </row>
    <row r="51" spans="1:11" s="139" customFormat="1" ht="24" customHeight="1" thickBot="1">
      <c r="A51" s="154">
        <v>5</v>
      </c>
      <c r="B51" s="171" t="s">
        <v>241</v>
      </c>
      <c r="C51" s="205">
        <v>3</v>
      </c>
      <c r="D51" s="206"/>
      <c r="E51" s="207"/>
      <c r="F51" s="220"/>
      <c r="G51" s="220"/>
      <c r="H51" s="220"/>
      <c r="I51" s="219"/>
      <c r="J51" s="219"/>
      <c r="K51" s="219"/>
    </row>
    <row r="52" spans="1:11" ht="24" customHeight="1">
      <c r="A52" s="140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  <row r="53" spans="1:11" ht="24" customHeight="1">
      <c r="A53" s="140"/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</sheetData>
  <sheetProtection/>
  <mergeCells count="83">
    <mergeCell ref="F42:H42"/>
    <mergeCell ref="I42:K42"/>
    <mergeCell ref="F39:H39"/>
    <mergeCell ref="I39:K39"/>
    <mergeCell ref="F40:H40"/>
    <mergeCell ref="I40:K40"/>
    <mergeCell ref="F41:H41"/>
    <mergeCell ref="I41:K41"/>
    <mergeCell ref="F10:H10"/>
    <mergeCell ref="F16:I16"/>
    <mergeCell ref="J16:K16"/>
    <mergeCell ref="F38:H38"/>
    <mergeCell ref="I38:K38"/>
    <mergeCell ref="C18:E18"/>
    <mergeCell ref="F18:H18"/>
    <mergeCell ref="I18:K18"/>
    <mergeCell ref="F19:H19"/>
    <mergeCell ref="I19:K19"/>
    <mergeCell ref="I21:K21"/>
    <mergeCell ref="I10:K10"/>
    <mergeCell ref="A1:K1"/>
    <mergeCell ref="A3:K3"/>
    <mergeCell ref="F8:H8"/>
    <mergeCell ref="I8:K8"/>
    <mergeCell ref="F11:H11"/>
    <mergeCell ref="I11:K11"/>
    <mergeCell ref="I9:K9"/>
    <mergeCell ref="F9:H9"/>
    <mergeCell ref="J35:K35"/>
    <mergeCell ref="I31:K31"/>
    <mergeCell ref="F32:H32"/>
    <mergeCell ref="I32:K32"/>
    <mergeCell ref="F28:H28"/>
    <mergeCell ref="I28:K28"/>
    <mergeCell ref="F31:H31"/>
    <mergeCell ref="F37:H37"/>
    <mergeCell ref="I37:K37"/>
    <mergeCell ref="I33:K33"/>
    <mergeCell ref="F26:I26"/>
    <mergeCell ref="F12:H12"/>
    <mergeCell ref="J44:K44"/>
    <mergeCell ref="I29:K29"/>
    <mergeCell ref="F30:H30"/>
    <mergeCell ref="I30:K30"/>
    <mergeCell ref="F35:I35"/>
    <mergeCell ref="F5:I5"/>
    <mergeCell ref="J5:K5"/>
    <mergeCell ref="C7:E7"/>
    <mergeCell ref="F7:H7"/>
    <mergeCell ref="I7:K7"/>
    <mergeCell ref="F22:H22"/>
    <mergeCell ref="C6:D6"/>
    <mergeCell ref="F6:H6"/>
    <mergeCell ref="I22:K22"/>
    <mergeCell ref="F20:H20"/>
    <mergeCell ref="I12:K12"/>
    <mergeCell ref="F13:H13"/>
    <mergeCell ref="I13:K13"/>
    <mergeCell ref="J26:K26"/>
    <mergeCell ref="C17:D17"/>
    <mergeCell ref="F17:H17"/>
    <mergeCell ref="F23:H23"/>
    <mergeCell ref="I23:K23"/>
    <mergeCell ref="I20:K20"/>
    <mergeCell ref="F21:H21"/>
    <mergeCell ref="F46:H46"/>
    <mergeCell ref="I46:K46"/>
    <mergeCell ref="I51:K51"/>
    <mergeCell ref="F49:H49"/>
    <mergeCell ref="I49:K49"/>
    <mergeCell ref="F47:H47"/>
    <mergeCell ref="I47:K47"/>
    <mergeCell ref="F51:H51"/>
    <mergeCell ref="F27:H27"/>
    <mergeCell ref="F36:H36"/>
    <mergeCell ref="F33:H33"/>
    <mergeCell ref="F29:H29"/>
    <mergeCell ref="I50:K50"/>
    <mergeCell ref="F45:H45"/>
    <mergeCell ref="F48:H48"/>
    <mergeCell ref="I48:K48"/>
    <mergeCell ref="F44:I44"/>
    <mergeCell ref="F50:H50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G13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" defaultRowHeight="14.25"/>
  <cols>
    <col min="1" max="2" width="3.8984375" style="59" customWidth="1"/>
    <col min="3" max="3" width="3.8984375" style="19" customWidth="1"/>
    <col min="4" max="4" width="4.09765625" style="19" customWidth="1"/>
    <col min="5" max="5" width="6.19921875" style="19" hidden="1" customWidth="1"/>
    <col min="6" max="6" width="3.8984375" style="19" customWidth="1"/>
    <col min="7" max="7" width="3.8984375" style="19" hidden="1" customWidth="1"/>
    <col min="8" max="8" width="3.8984375" style="19" customWidth="1"/>
    <col min="9" max="9" width="3.8984375" style="19" hidden="1" customWidth="1"/>
    <col min="10" max="11" width="3.8984375" style="19" customWidth="1"/>
    <col min="12" max="12" width="3.8984375" style="19" hidden="1" customWidth="1"/>
    <col min="13" max="13" width="3.8984375" style="19" customWidth="1"/>
    <col min="14" max="14" width="3.3984375" style="19" hidden="1" customWidth="1"/>
    <col min="15" max="16" width="3.8984375" style="19" customWidth="1"/>
    <col min="17" max="17" width="3.3984375" style="19" hidden="1" customWidth="1"/>
    <col min="18" max="18" width="3.8984375" style="19" customWidth="1"/>
    <col min="19" max="19" width="4.3984375" style="19" hidden="1" customWidth="1"/>
    <col min="20" max="21" width="3.8984375" style="19" customWidth="1"/>
    <col min="22" max="22" width="3.8984375" style="19" hidden="1" customWidth="1"/>
    <col min="23" max="23" width="3.8984375" style="19" customWidth="1"/>
    <col min="24" max="24" width="3.8984375" style="19" hidden="1" customWidth="1"/>
    <col min="25" max="26" width="3.8984375" style="19" customWidth="1"/>
    <col min="27" max="27" width="3.8984375" style="19" hidden="1" customWidth="1"/>
    <col min="28" max="28" width="3.8984375" style="19" customWidth="1"/>
    <col min="29" max="29" width="3.8984375" style="19" hidden="1" customWidth="1"/>
    <col min="30" max="31" width="3.8984375" style="19" customWidth="1"/>
    <col min="32" max="32" width="3.8984375" style="19" hidden="1" customWidth="1"/>
    <col min="33" max="33" width="3.8984375" style="19" customWidth="1"/>
    <col min="34" max="34" width="3.8984375" style="19" hidden="1" customWidth="1"/>
    <col min="35" max="41" width="3.8984375" style="19" customWidth="1"/>
    <col min="42" max="42" width="7" style="19" customWidth="1"/>
    <col min="43" max="43" width="4.69921875" style="19" customWidth="1"/>
    <col min="44" max="44" width="3.296875" style="59" customWidth="1"/>
    <col min="45" max="49" width="5.69921875" style="59" hidden="1" customWidth="1"/>
    <col min="50" max="56" width="9" style="59" hidden="1" customWidth="1"/>
    <col min="57" max="57" width="17.69921875" style="59" customWidth="1"/>
    <col min="58" max="58" width="18.8984375" style="59" customWidth="1"/>
    <col min="59" max="77" width="9" style="59" customWidth="1"/>
    <col min="78" max="78" width="5.8984375" style="59" customWidth="1"/>
    <col min="79" max="16384" width="9" style="59" customWidth="1"/>
  </cols>
  <sheetData>
    <row r="1" spans="31:43" ht="18" customHeight="1">
      <c r="AE1" s="67"/>
      <c r="AF1" s="67"/>
      <c r="AG1" s="67"/>
      <c r="AH1" s="67"/>
      <c r="AI1" s="364"/>
      <c r="AJ1" s="364"/>
      <c r="AK1" s="364"/>
      <c r="AL1" s="364"/>
      <c r="AM1" s="364"/>
      <c r="AN1" s="364"/>
      <c r="AO1" s="364"/>
      <c r="AP1" s="364"/>
      <c r="AQ1" s="364"/>
    </row>
    <row r="2" spans="2:43" ht="18" customHeight="1">
      <c r="B2" s="60" t="s">
        <v>5</v>
      </c>
      <c r="C2" s="61">
        <v>1</v>
      </c>
      <c r="D2" s="62" t="s">
        <v>1</v>
      </c>
      <c r="E2" s="60" t="s">
        <v>1</v>
      </c>
      <c r="J2" s="14" t="s">
        <v>217</v>
      </c>
      <c r="K2" s="63"/>
      <c r="AD2" s="10"/>
      <c r="AE2" s="10"/>
      <c r="AF2" s="10"/>
      <c r="AG2" s="10"/>
      <c r="AH2" s="9"/>
      <c r="AI2" s="365"/>
      <c r="AJ2" s="365"/>
      <c r="AK2" s="365"/>
      <c r="AL2" s="365"/>
      <c r="AM2" s="365"/>
      <c r="AN2" s="365"/>
      <c r="AO2" s="365"/>
      <c r="AP2" s="365"/>
      <c r="AQ2" s="365"/>
    </row>
    <row r="3" spans="30:43" ht="18" customHeight="1">
      <c r="AD3" s="10"/>
      <c r="AE3" s="10"/>
      <c r="AF3" s="10"/>
      <c r="AG3" s="10"/>
      <c r="AH3" s="10"/>
      <c r="AI3" s="366"/>
      <c r="AJ3" s="366"/>
      <c r="AK3" s="366"/>
      <c r="AL3" s="366"/>
      <c r="AM3" s="366"/>
      <c r="AN3" s="366"/>
      <c r="AO3" s="366"/>
      <c r="AP3" s="366"/>
      <c r="AQ3" s="366"/>
    </row>
    <row r="4" spans="1:57" ht="18" customHeight="1">
      <c r="A4" s="328" t="s">
        <v>128</v>
      </c>
      <c r="B4" s="328"/>
      <c r="C4" s="328" t="s">
        <v>8</v>
      </c>
      <c r="D4" s="328"/>
      <c r="E4" s="328"/>
      <c r="F4" s="328"/>
      <c r="G4" s="328"/>
      <c r="H4" s="328"/>
      <c r="I4" s="328"/>
      <c r="J4" s="328"/>
      <c r="K4" s="328"/>
      <c r="L4" s="328"/>
      <c r="M4" s="328" t="s">
        <v>9</v>
      </c>
      <c r="N4" s="328"/>
      <c r="O4" s="328"/>
      <c r="P4" s="328" t="s">
        <v>8</v>
      </c>
      <c r="Q4" s="328"/>
      <c r="R4" s="328"/>
      <c r="S4" s="328"/>
      <c r="T4" s="328"/>
      <c r="U4" s="328"/>
      <c r="V4" s="328"/>
      <c r="W4" s="328"/>
      <c r="X4" s="328"/>
      <c r="Y4" s="328"/>
      <c r="BE4" s="142" t="str">
        <f>'対戦表'!B8</f>
        <v>Mikan</v>
      </c>
    </row>
    <row r="5" spans="1:57" ht="18" customHeight="1">
      <c r="A5" s="328">
        <v>1</v>
      </c>
      <c r="B5" s="328"/>
      <c r="C5" s="105" t="str">
        <f>BE4</f>
        <v>Mikan</v>
      </c>
      <c r="D5" s="106"/>
      <c r="E5" s="106"/>
      <c r="F5" s="106"/>
      <c r="G5" s="106"/>
      <c r="H5" s="106"/>
      <c r="I5" s="106"/>
      <c r="J5" s="106"/>
      <c r="K5" s="107"/>
      <c r="L5" s="64"/>
      <c r="M5" s="328">
        <v>4</v>
      </c>
      <c r="N5" s="328"/>
      <c r="O5" s="328"/>
      <c r="P5" s="105" t="str">
        <f>BE7</f>
        <v>Wing</v>
      </c>
      <c r="Q5" s="106"/>
      <c r="R5" s="106"/>
      <c r="S5" s="106"/>
      <c r="T5" s="106"/>
      <c r="U5" s="106"/>
      <c r="V5" s="106"/>
      <c r="W5" s="106"/>
      <c r="X5" s="106"/>
      <c r="Y5" s="107"/>
      <c r="BE5" s="142" t="str">
        <f>'対戦表'!B9</f>
        <v>Thunder</v>
      </c>
    </row>
    <row r="6" spans="1:57" ht="18" customHeight="1">
      <c r="A6" s="328">
        <v>2</v>
      </c>
      <c r="B6" s="328"/>
      <c r="C6" s="105" t="str">
        <f>BE5</f>
        <v>Thunder</v>
      </c>
      <c r="D6" s="106"/>
      <c r="E6" s="106"/>
      <c r="F6" s="106"/>
      <c r="G6" s="106"/>
      <c r="H6" s="106"/>
      <c r="I6" s="106"/>
      <c r="J6" s="106"/>
      <c r="K6" s="107"/>
      <c r="L6" s="64"/>
      <c r="M6" s="328">
        <v>5</v>
      </c>
      <c r="N6" s="328"/>
      <c r="O6" s="328"/>
      <c r="P6" s="105" t="str">
        <f>BE8</f>
        <v>レッドビッキーズ　壱</v>
      </c>
      <c r="Q6" s="106"/>
      <c r="R6" s="106"/>
      <c r="S6" s="106"/>
      <c r="T6" s="106"/>
      <c r="U6" s="106"/>
      <c r="V6" s="106"/>
      <c r="W6" s="106"/>
      <c r="X6" s="106"/>
      <c r="Y6" s="107"/>
      <c r="BE6" s="142" t="str">
        <f>'対戦表'!B10</f>
        <v>Unknown α</v>
      </c>
    </row>
    <row r="7" spans="1:57" ht="18" customHeight="1">
      <c r="A7" s="328">
        <v>3</v>
      </c>
      <c r="B7" s="328"/>
      <c r="C7" s="105" t="str">
        <f>BE6</f>
        <v>Unknown α</v>
      </c>
      <c r="D7" s="106"/>
      <c r="E7" s="106"/>
      <c r="F7" s="106"/>
      <c r="G7" s="106"/>
      <c r="H7" s="106"/>
      <c r="I7" s="106"/>
      <c r="J7" s="106"/>
      <c r="K7" s="107"/>
      <c r="L7" s="64"/>
      <c r="M7" s="328">
        <v>6</v>
      </c>
      <c r="N7" s="328"/>
      <c r="O7" s="328"/>
      <c r="P7" s="105" t="str">
        <f>BE9</f>
        <v>WEED</v>
      </c>
      <c r="Q7" s="106"/>
      <c r="R7" s="106"/>
      <c r="S7" s="106"/>
      <c r="T7" s="106"/>
      <c r="U7" s="106"/>
      <c r="V7" s="106"/>
      <c r="W7" s="106"/>
      <c r="X7" s="106"/>
      <c r="Y7" s="107"/>
      <c r="BE7" s="142" t="str">
        <f>'対戦表'!B11</f>
        <v>Wing</v>
      </c>
    </row>
    <row r="8" spans="42:57" ht="13.5" customHeight="1">
      <c r="AP8" s="59"/>
      <c r="AQ8" s="59"/>
      <c r="BE8" s="142" t="str">
        <f>'対戦表'!B12</f>
        <v>レッドビッキーズ　壱</v>
      </c>
    </row>
    <row r="9" spans="1:57" ht="18" customHeight="1">
      <c r="A9" s="305" t="s">
        <v>117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BE9" s="142" t="str">
        <f>'対戦表'!B13</f>
        <v>WEED</v>
      </c>
    </row>
    <row r="10" ht="6.75" customHeight="1" thickBot="1"/>
    <row r="11" spans="1:43" ht="18" customHeight="1">
      <c r="A11" s="356" t="s">
        <v>11</v>
      </c>
      <c r="B11" s="357"/>
      <c r="C11" s="357" t="s">
        <v>12</v>
      </c>
      <c r="D11" s="357"/>
      <c r="E11" s="357"/>
      <c r="F11" s="357"/>
      <c r="G11" s="357"/>
      <c r="H11" s="357"/>
      <c r="I11" s="357"/>
      <c r="J11" s="357"/>
      <c r="K11" s="358" t="s">
        <v>13</v>
      </c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60"/>
      <c r="Z11" s="357" t="s">
        <v>12</v>
      </c>
      <c r="AA11" s="357"/>
      <c r="AB11" s="357"/>
      <c r="AC11" s="357"/>
      <c r="AD11" s="357"/>
      <c r="AE11" s="357"/>
      <c r="AF11" s="357"/>
      <c r="AG11" s="361"/>
      <c r="AH11" s="74"/>
      <c r="AI11" s="362" t="s">
        <v>14</v>
      </c>
      <c r="AJ11" s="359"/>
      <c r="AK11" s="359"/>
      <c r="AL11" s="359"/>
      <c r="AM11" s="359"/>
      <c r="AN11" s="359"/>
      <c r="AO11" s="359"/>
      <c r="AP11" s="359"/>
      <c r="AQ11" s="363"/>
    </row>
    <row r="12" spans="1:43" ht="13.5" customHeight="1">
      <c r="A12" s="327">
        <v>1</v>
      </c>
      <c r="B12" s="328"/>
      <c r="C12" s="317" t="str">
        <f>C5</f>
        <v>Mikan</v>
      </c>
      <c r="D12" s="317"/>
      <c r="E12" s="317"/>
      <c r="F12" s="317"/>
      <c r="G12" s="317"/>
      <c r="H12" s="317"/>
      <c r="I12" s="317"/>
      <c r="J12" s="317"/>
      <c r="K12" s="331">
        <f>COUNTIF(Q12:Q14,"〇")</f>
        <v>0</v>
      </c>
      <c r="L12" s="332"/>
      <c r="M12" s="332"/>
      <c r="N12" s="333"/>
      <c r="O12" s="354">
        <v>8</v>
      </c>
      <c r="P12" s="355"/>
      <c r="Q12" s="22" t="str">
        <f aca="true" t="shared" si="0" ref="Q12:Q48">IF(O12&gt;T12,"〇","  ")</f>
        <v>  </v>
      </c>
      <c r="R12" s="23" t="s">
        <v>15</v>
      </c>
      <c r="S12" s="24" t="str">
        <f aca="true" t="shared" si="1" ref="S12:S48">IF(T12&gt;O12,"〇","  ")</f>
        <v>〇</v>
      </c>
      <c r="T12" s="354">
        <v>15</v>
      </c>
      <c r="U12" s="355"/>
      <c r="V12" s="25"/>
      <c r="W12" s="331">
        <f>COUNTIF(S12:S14,"〇")</f>
        <v>2</v>
      </c>
      <c r="X12" s="332"/>
      <c r="Y12" s="333"/>
      <c r="Z12" s="317" t="str">
        <f>C7</f>
        <v>Unknown α</v>
      </c>
      <c r="AA12" s="317"/>
      <c r="AB12" s="317"/>
      <c r="AC12" s="317"/>
      <c r="AD12" s="317"/>
      <c r="AE12" s="317"/>
      <c r="AF12" s="317"/>
      <c r="AG12" s="318"/>
      <c r="AH12" s="117"/>
      <c r="AI12" s="321" t="str">
        <f>C46</f>
        <v>レッドビッキーズ　壱</v>
      </c>
      <c r="AJ12" s="317"/>
      <c r="AK12" s="317"/>
      <c r="AL12" s="317"/>
      <c r="AM12" s="317"/>
      <c r="AN12" s="317" t="str">
        <f>Z46</f>
        <v>WEED</v>
      </c>
      <c r="AO12" s="317"/>
      <c r="AP12" s="317"/>
      <c r="AQ12" s="318"/>
    </row>
    <row r="13" spans="1:43" ht="13.5" customHeight="1">
      <c r="A13" s="327"/>
      <c r="B13" s="328"/>
      <c r="C13" s="317"/>
      <c r="D13" s="317"/>
      <c r="E13" s="317"/>
      <c r="F13" s="317"/>
      <c r="G13" s="317"/>
      <c r="H13" s="317"/>
      <c r="I13" s="317"/>
      <c r="J13" s="317"/>
      <c r="K13" s="334"/>
      <c r="L13" s="335"/>
      <c r="M13" s="335"/>
      <c r="N13" s="336"/>
      <c r="O13" s="343">
        <v>1</v>
      </c>
      <c r="P13" s="344"/>
      <c r="Q13" s="27" t="str">
        <f t="shared" si="0"/>
        <v>  </v>
      </c>
      <c r="R13" s="28" t="s">
        <v>129</v>
      </c>
      <c r="S13" s="29" t="str">
        <f t="shared" si="1"/>
        <v>〇</v>
      </c>
      <c r="T13" s="343">
        <v>15</v>
      </c>
      <c r="U13" s="344"/>
      <c r="V13" s="30" t="str">
        <f>IF(T13&gt;O13,"〇","  ")</f>
        <v>〇</v>
      </c>
      <c r="W13" s="334"/>
      <c r="X13" s="335"/>
      <c r="Y13" s="336"/>
      <c r="Z13" s="317"/>
      <c r="AA13" s="317"/>
      <c r="AB13" s="317"/>
      <c r="AC13" s="317"/>
      <c r="AD13" s="317"/>
      <c r="AE13" s="317"/>
      <c r="AF13" s="317"/>
      <c r="AG13" s="318"/>
      <c r="AH13" s="117"/>
      <c r="AI13" s="321"/>
      <c r="AJ13" s="317"/>
      <c r="AK13" s="317"/>
      <c r="AL13" s="317"/>
      <c r="AM13" s="317"/>
      <c r="AN13" s="317"/>
      <c r="AO13" s="317"/>
      <c r="AP13" s="317"/>
      <c r="AQ13" s="318"/>
    </row>
    <row r="14" spans="1:43" ht="13.5" customHeight="1">
      <c r="A14" s="327"/>
      <c r="B14" s="328"/>
      <c r="C14" s="317"/>
      <c r="D14" s="317"/>
      <c r="E14" s="317"/>
      <c r="F14" s="317"/>
      <c r="G14" s="317"/>
      <c r="H14" s="317"/>
      <c r="I14" s="317"/>
      <c r="J14" s="317"/>
      <c r="K14" s="340"/>
      <c r="L14" s="341"/>
      <c r="M14" s="341"/>
      <c r="N14" s="342"/>
      <c r="O14" s="352"/>
      <c r="P14" s="353"/>
      <c r="Q14" s="31" t="str">
        <f t="shared" si="0"/>
        <v>  </v>
      </c>
      <c r="R14" s="32" t="s">
        <v>130</v>
      </c>
      <c r="S14" s="33" t="str">
        <f t="shared" si="1"/>
        <v>  </v>
      </c>
      <c r="T14" s="352"/>
      <c r="U14" s="353"/>
      <c r="V14" s="34" t="str">
        <f>IF(T14&gt;O14,"〇","  ")</f>
        <v>  </v>
      </c>
      <c r="W14" s="340"/>
      <c r="X14" s="341"/>
      <c r="Y14" s="342"/>
      <c r="Z14" s="317"/>
      <c r="AA14" s="317"/>
      <c r="AB14" s="317"/>
      <c r="AC14" s="317"/>
      <c r="AD14" s="317"/>
      <c r="AE14" s="317"/>
      <c r="AF14" s="317"/>
      <c r="AG14" s="318"/>
      <c r="AH14" s="117"/>
      <c r="AI14" s="321"/>
      <c r="AJ14" s="317"/>
      <c r="AK14" s="317"/>
      <c r="AL14" s="317"/>
      <c r="AM14" s="317"/>
      <c r="AN14" s="317"/>
      <c r="AO14" s="317"/>
      <c r="AP14" s="317"/>
      <c r="AQ14" s="318"/>
    </row>
    <row r="15" spans="1:43" ht="13.5" customHeight="1">
      <c r="A15" s="327">
        <v>2</v>
      </c>
      <c r="B15" s="328"/>
      <c r="C15" s="317" t="str">
        <f>C6</f>
        <v>Thunder</v>
      </c>
      <c r="D15" s="317"/>
      <c r="E15" s="317"/>
      <c r="F15" s="317"/>
      <c r="G15" s="317"/>
      <c r="H15" s="317"/>
      <c r="I15" s="317"/>
      <c r="J15" s="317"/>
      <c r="K15" s="331">
        <f>COUNTIF(Q15:Q17,"〇")</f>
        <v>2</v>
      </c>
      <c r="L15" s="332"/>
      <c r="M15" s="332"/>
      <c r="N15" s="333"/>
      <c r="O15" s="349">
        <v>13</v>
      </c>
      <c r="P15" s="350"/>
      <c r="Q15" s="22" t="str">
        <f t="shared" si="0"/>
        <v>  </v>
      </c>
      <c r="R15" s="35" t="s">
        <v>131</v>
      </c>
      <c r="S15" s="24" t="str">
        <f t="shared" si="1"/>
        <v>〇</v>
      </c>
      <c r="T15" s="349">
        <v>15</v>
      </c>
      <c r="U15" s="350"/>
      <c r="V15" s="36"/>
      <c r="W15" s="331">
        <f>COUNTIF(S15:S17,"〇")</f>
        <v>1</v>
      </c>
      <c r="X15" s="332"/>
      <c r="Y15" s="333"/>
      <c r="Z15" s="317" t="str">
        <f>P5</f>
        <v>Wing</v>
      </c>
      <c r="AA15" s="317"/>
      <c r="AB15" s="317"/>
      <c r="AC15" s="317"/>
      <c r="AD15" s="317"/>
      <c r="AE15" s="317"/>
      <c r="AF15" s="317"/>
      <c r="AG15" s="318"/>
      <c r="AH15" s="117"/>
      <c r="AI15" s="321" t="str">
        <f>C12</f>
        <v>Mikan</v>
      </c>
      <c r="AJ15" s="317"/>
      <c r="AK15" s="317"/>
      <c r="AL15" s="317"/>
      <c r="AM15" s="317"/>
      <c r="AN15" s="317" t="str">
        <f>Z12</f>
        <v>Unknown α</v>
      </c>
      <c r="AO15" s="317"/>
      <c r="AP15" s="317"/>
      <c r="AQ15" s="318"/>
    </row>
    <row r="16" spans="1:43" ht="13.5" customHeight="1">
      <c r="A16" s="327"/>
      <c r="B16" s="328"/>
      <c r="C16" s="317"/>
      <c r="D16" s="317"/>
      <c r="E16" s="317"/>
      <c r="F16" s="317"/>
      <c r="G16" s="317"/>
      <c r="H16" s="317"/>
      <c r="I16" s="317"/>
      <c r="J16" s="317"/>
      <c r="K16" s="334"/>
      <c r="L16" s="335"/>
      <c r="M16" s="335"/>
      <c r="N16" s="336"/>
      <c r="O16" s="343">
        <v>15</v>
      </c>
      <c r="P16" s="344"/>
      <c r="Q16" s="27" t="str">
        <f t="shared" si="0"/>
        <v>〇</v>
      </c>
      <c r="R16" s="28" t="s">
        <v>129</v>
      </c>
      <c r="S16" s="29" t="str">
        <f t="shared" si="1"/>
        <v>  </v>
      </c>
      <c r="T16" s="343">
        <v>11</v>
      </c>
      <c r="U16" s="344"/>
      <c r="V16" s="30"/>
      <c r="W16" s="334"/>
      <c r="X16" s="335"/>
      <c r="Y16" s="336"/>
      <c r="Z16" s="317"/>
      <c r="AA16" s="317"/>
      <c r="AB16" s="317"/>
      <c r="AC16" s="317"/>
      <c r="AD16" s="317"/>
      <c r="AE16" s="317"/>
      <c r="AF16" s="317"/>
      <c r="AG16" s="318"/>
      <c r="AH16" s="117"/>
      <c r="AI16" s="321"/>
      <c r="AJ16" s="317"/>
      <c r="AK16" s="317"/>
      <c r="AL16" s="317"/>
      <c r="AM16" s="317"/>
      <c r="AN16" s="317"/>
      <c r="AO16" s="317"/>
      <c r="AP16" s="317"/>
      <c r="AQ16" s="318"/>
    </row>
    <row r="17" spans="1:43" ht="13.5" customHeight="1">
      <c r="A17" s="327"/>
      <c r="B17" s="328"/>
      <c r="C17" s="317"/>
      <c r="D17" s="317"/>
      <c r="E17" s="317"/>
      <c r="F17" s="317"/>
      <c r="G17" s="317"/>
      <c r="H17" s="317"/>
      <c r="I17" s="317"/>
      <c r="J17" s="317"/>
      <c r="K17" s="340"/>
      <c r="L17" s="341"/>
      <c r="M17" s="341"/>
      <c r="N17" s="342"/>
      <c r="O17" s="346">
        <v>15</v>
      </c>
      <c r="P17" s="348"/>
      <c r="Q17" s="31" t="str">
        <f t="shared" si="0"/>
        <v>〇</v>
      </c>
      <c r="R17" s="38" t="s">
        <v>130</v>
      </c>
      <c r="S17" s="33" t="str">
        <f t="shared" si="1"/>
        <v>  </v>
      </c>
      <c r="T17" s="346">
        <v>11</v>
      </c>
      <c r="U17" s="348"/>
      <c r="V17" s="39"/>
      <c r="W17" s="340"/>
      <c r="X17" s="341"/>
      <c r="Y17" s="342"/>
      <c r="Z17" s="317"/>
      <c r="AA17" s="317"/>
      <c r="AB17" s="317"/>
      <c r="AC17" s="317"/>
      <c r="AD17" s="317"/>
      <c r="AE17" s="317"/>
      <c r="AF17" s="317"/>
      <c r="AG17" s="318"/>
      <c r="AH17" s="117"/>
      <c r="AI17" s="321"/>
      <c r="AJ17" s="317"/>
      <c r="AK17" s="317"/>
      <c r="AL17" s="317"/>
      <c r="AM17" s="317"/>
      <c r="AN17" s="317"/>
      <c r="AO17" s="317"/>
      <c r="AP17" s="317"/>
      <c r="AQ17" s="318"/>
    </row>
    <row r="18" spans="1:43" ht="13.5" customHeight="1">
      <c r="A18" s="327">
        <v>3</v>
      </c>
      <c r="B18" s="328"/>
      <c r="C18" s="317" t="str">
        <f>C7</f>
        <v>Unknown α</v>
      </c>
      <c r="D18" s="317"/>
      <c r="E18" s="317"/>
      <c r="F18" s="317"/>
      <c r="G18" s="317"/>
      <c r="H18" s="317"/>
      <c r="I18" s="317"/>
      <c r="J18" s="317"/>
      <c r="K18" s="331">
        <f>COUNTIF(Q18:Q20,"〇")</f>
        <v>2</v>
      </c>
      <c r="L18" s="332"/>
      <c r="M18" s="332"/>
      <c r="N18" s="333"/>
      <c r="O18" s="349">
        <v>15</v>
      </c>
      <c r="P18" s="350"/>
      <c r="Q18" s="22" t="str">
        <f t="shared" si="0"/>
        <v>〇</v>
      </c>
      <c r="R18" s="35">
        <v>0</v>
      </c>
      <c r="S18" s="24" t="str">
        <f t="shared" si="1"/>
        <v>  </v>
      </c>
      <c r="T18" s="349">
        <v>13</v>
      </c>
      <c r="U18" s="350"/>
      <c r="V18" s="36"/>
      <c r="W18" s="331">
        <f>COUNTIF(S18:S20,"〇")</f>
        <v>1</v>
      </c>
      <c r="X18" s="332"/>
      <c r="Y18" s="333"/>
      <c r="Z18" s="317" t="str">
        <f>P6</f>
        <v>レッドビッキーズ　壱</v>
      </c>
      <c r="AA18" s="317"/>
      <c r="AB18" s="317"/>
      <c r="AC18" s="317"/>
      <c r="AD18" s="317"/>
      <c r="AE18" s="317"/>
      <c r="AF18" s="317"/>
      <c r="AG18" s="318"/>
      <c r="AH18" s="117"/>
      <c r="AI18" s="321" t="str">
        <f>C15</f>
        <v>Thunder</v>
      </c>
      <c r="AJ18" s="317"/>
      <c r="AK18" s="317"/>
      <c r="AL18" s="317"/>
      <c r="AM18" s="317"/>
      <c r="AN18" s="317" t="str">
        <f>Z15</f>
        <v>Wing</v>
      </c>
      <c r="AO18" s="317"/>
      <c r="AP18" s="317"/>
      <c r="AQ18" s="318"/>
    </row>
    <row r="19" spans="1:43" ht="13.5" customHeight="1">
      <c r="A19" s="327"/>
      <c r="B19" s="328"/>
      <c r="C19" s="317"/>
      <c r="D19" s="317"/>
      <c r="E19" s="317"/>
      <c r="F19" s="317"/>
      <c r="G19" s="317"/>
      <c r="H19" s="317"/>
      <c r="I19" s="317"/>
      <c r="J19" s="317"/>
      <c r="K19" s="334"/>
      <c r="L19" s="335"/>
      <c r="M19" s="335"/>
      <c r="N19" s="336"/>
      <c r="O19" s="343">
        <v>13</v>
      </c>
      <c r="P19" s="344"/>
      <c r="Q19" s="27" t="str">
        <f t="shared" si="0"/>
        <v>  </v>
      </c>
      <c r="R19" s="28" t="s">
        <v>129</v>
      </c>
      <c r="S19" s="29" t="str">
        <f t="shared" si="1"/>
        <v>〇</v>
      </c>
      <c r="T19" s="343">
        <v>15</v>
      </c>
      <c r="U19" s="344"/>
      <c r="V19" s="30"/>
      <c r="W19" s="334"/>
      <c r="X19" s="335"/>
      <c r="Y19" s="336"/>
      <c r="Z19" s="317"/>
      <c r="AA19" s="317"/>
      <c r="AB19" s="317"/>
      <c r="AC19" s="317"/>
      <c r="AD19" s="317"/>
      <c r="AE19" s="317"/>
      <c r="AF19" s="317"/>
      <c r="AG19" s="318"/>
      <c r="AH19" s="117"/>
      <c r="AI19" s="321"/>
      <c r="AJ19" s="317"/>
      <c r="AK19" s="317"/>
      <c r="AL19" s="317"/>
      <c r="AM19" s="317"/>
      <c r="AN19" s="317"/>
      <c r="AO19" s="317"/>
      <c r="AP19" s="317"/>
      <c r="AQ19" s="318"/>
    </row>
    <row r="20" spans="1:43" ht="13.5" customHeight="1">
      <c r="A20" s="327"/>
      <c r="B20" s="328"/>
      <c r="C20" s="317"/>
      <c r="D20" s="317"/>
      <c r="E20" s="317"/>
      <c r="F20" s="317"/>
      <c r="G20" s="317"/>
      <c r="H20" s="317"/>
      <c r="I20" s="317"/>
      <c r="J20" s="317"/>
      <c r="K20" s="340"/>
      <c r="L20" s="341"/>
      <c r="M20" s="341"/>
      <c r="N20" s="342"/>
      <c r="O20" s="346">
        <v>15</v>
      </c>
      <c r="P20" s="347"/>
      <c r="Q20" s="31" t="str">
        <f t="shared" si="0"/>
        <v>〇</v>
      </c>
      <c r="R20" s="38" t="s">
        <v>130</v>
      </c>
      <c r="S20" s="33" t="str">
        <f t="shared" si="1"/>
        <v>  </v>
      </c>
      <c r="T20" s="346">
        <v>10</v>
      </c>
      <c r="U20" s="347"/>
      <c r="V20" s="39"/>
      <c r="W20" s="340"/>
      <c r="X20" s="341"/>
      <c r="Y20" s="342"/>
      <c r="Z20" s="317"/>
      <c r="AA20" s="317"/>
      <c r="AB20" s="317"/>
      <c r="AC20" s="317"/>
      <c r="AD20" s="317"/>
      <c r="AE20" s="317"/>
      <c r="AF20" s="317"/>
      <c r="AG20" s="318"/>
      <c r="AH20" s="117"/>
      <c r="AI20" s="321"/>
      <c r="AJ20" s="317"/>
      <c r="AK20" s="317"/>
      <c r="AL20" s="317"/>
      <c r="AM20" s="317"/>
      <c r="AN20" s="317"/>
      <c r="AO20" s="317"/>
      <c r="AP20" s="317"/>
      <c r="AQ20" s="318"/>
    </row>
    <row r="21" spans="1:43" ht="13.5" customHeight="1">
      <c r="A21" s="327">
        <v>4</v>
      </c>
      <c r="B21" s="328"/>
      <c r="C21" s="317" t="str">
        <f>P5</f>
        <v>Wing</v>
      </c>
      <c r="D21" s="317"/>
      <c r="E21" s="317"/>
      <c r="F21" s="317"/>
      <c r="G21" s="317"/>
      <c r="H21" s="317"/>
      <c r="I21" s="317"/>
      <c r="J21" s="317"/>
      <c r="K21" s="331">
        <f>COUNTIF(Q21:Q23,"〇")</f>
        <v>2</v>
      </c>
      <c r="L21" s="332"/>
      <c r="M21" s="332"/>
      <c r="N21" s="333"/>
      <c r="O21" s="354">
        <v>15</v>
      </c>
      <c r="P21" s="355"/>
      <c r="Q21" s="22" t="str">
        <f t="shared" si="0"/>
        <v>〇</v>
      </c>
      <c r="R21" s="35" t="s">
        <v>131</v>
      </c>
      <c r="S21" s="24" t="str">
        <f t="shared" si="1"/>
        <v>  </v>
      </c>
      <c r="T21" s="349">
        <v>12</v>
      </c>
      <c r="U21" s="350"/>
      <c r="V21" s="36"/>
      <c r="W21" s="331">
        <f>COUNTIF(S21:S23,"〇")</f>
        <v>0</v>
      </c>
      <c r="X21" s="332"/>
      <c r="Y21" s="333"/>
      <c r="Z21" s="317" t="str">
        <f>P7</f>
        <v>WEED</v>
      </c>
      <c r="AA21" s="317"/>
      <c r="AB21" s="317"/>
      <c r="AC21" s="317"/>
      <c r="AD21" s="317"/>
      <c r="AE21" s="317"/>
      <c r="AF21" s="317"/>
      <c r="AG21" s="318"/>
      <c r="AH21" s="117"/>
      <c r="AI21" s="321" t="str">
        <f>C18</f>
        <v>Unknown α</v>
      </c>
      <c r="AJ21" s="317"/>
      <c r="AK21" s="317"/>
      <c r="AL21" s="317"/>
      <c r="AM21" s="317"/>
      <c r="AN21" s="317" t="str">
        <f>Z18</f>
        <v>レッドビッキーズ　壱</v>
      </c>
      <c r="AO21" s="317"/>
      <c r="AP21" s="317"/>
      <c r="AQ21" s="318"/>
    </row>
    <row r="22" spans="1:43" ht="13.5" customHeight="1">
      <c r="A22" s="327"/>
      <c r="B22" s="328"/>
      <c r="C22" s="317"/>
      <c r="D22" s="317"/>
      <c r="E22" s="317"/>
      <c r="F22" s="317"/>
      <c r="G22" s="317"/>
      <c r="H22" s="317"/>
      <c r="I22" s="317"/>
      <c r="J22" s="317"/>
      <c r="K22" s="334"/>
      <c r="L22" s="335"/>
      <c r="M22" s="335"/>
      <c r="N22" s="336"/>
      <c r="O22" s="343">
        <v>17</v>
      </c>
      <c r="P22" s="344"/>
      <c r="Q22" s="27" t="str">
        <f t="shared" si="0"/>
        <v>〇</v>
      </c>
      <c r="R22" s="28" t="s">
        <v>129</v>
      </c>
      <c r="S22" s="29" t="str">
        <f t="shared" si="1"/>
        <v>  </v>
      </c>
      <c r="T22" s="343">
        <v>16</v>
      </c>
      <c r="U22" s="344"/>
      <c r="V22" s="30"/>
      <c r="W22" s="334"/>
      <c r="X22" s="335"/>
      <c r="Y22" s="336"/>
      <c r="Z22" s="317"/>
      <c r="AA22" s="317"/>
      <c r="AB22" s="317"/>
      <c r="AC22" s="317"/>
      <c r="AD22" s="317"/>
      <c r="AE22" s="317"/>
      <c r="AF22" s="317"/>
      <c r="AG22" s="318"/>
      <c r="AH22" s="117"/>
      <c r="AI22" s="321"/>
      <c r="AJ22" s="317"/>
      <c r="AK22" s="317"/>
      <c r="AL22" s="317"/>
      <c r="AM22" s="317"/>
      <c r="AN22" s="317"/>
      <c r="AO22" s="317"/>
      <c r="AP22" s="317"/>
      <c r="AQ22" s="318"/>
    </row>
    <row r="23" spans="1:43" ht="13.5" customHeight="1">
      <c r="A23" s="327"/>
      <c r="B23" s="328"/>
      <c r="C23" s="317"/>
      <c r="D23" s="317"/>
      <c r="E23" s="317"/>
      <c r="F23" s="317"/>
      <c r="G23" s="317"/>
      <c r="H23" s="317"/>
      <c r="I23" s="317"/>
      <c r="J23" s="317"/>
      <c r="K23" s="340"/>
      <c r="L23" s="341"/>
      <c r="M23" s="341"/>
      <c r="N23" s="342"/>
      <c r="O23" s="352"/>
      <c r="P23" s="353"/>
      <c r="Q23" s="31" t="str">
        <f t="shared" si="0"/>
        <v>  </v>
      </c>
      <c r="R23" s="38" t="s">
        <v>130</v>
      </c>
      <c r="S23" s="33" t="str">
        <f t="shared" si="1"/>
        <v>  </v>
      </c>
      <c r="T23" s="346"/>
      <c r="U23" s="348"/>
      <c r="V23" s="39"/>
      <c r="W23" s="340"/>
      <c r="X23" s="341"/>
      <c r="Y23" s="342"/>
      <c r="Z23" s="317"/>
      <c r="AA23" s="317"/>
      <c r="AB23" s="317"/>
      <c r="AC23" s="317"/>
      <c r="AD23" s="317"/>
      <c r="AE23" s="317"/>
      <c r="AF23" s="317"/>
      <c r="AG23" s="318"/>
      <c r="AH23" s="117"/>
      <c r="AI23" s="321"/>
      <c r="AJ23" s="317"/>
      <c r="AK23" s="317"/>
      <c r="AL23" s="317"/>
      <c r="AM23" s="317"/>
      <c r="AN23" s="317"/>
      <c r="AO23" s="317"/>
      <c r="AP23" s="317"/>
      <c r="AQ23" s="318"/>
    </row>
    <row r="24" spans="1:43" ht="13.5" customHeight="1">
      <c r="A24" s="327">
        <v>5</v>
      </c>
      <c r="B24" s="328"/>
      <c r="C24" s="317" t="str">
        <f>C5</f>
        <v>Mikan</v>
      </c>
      <c r="D24" s="317"/>
      <c r="E24" s="317"/>
      <c r="F24" s="317"/>
      <c r="G24" s="317"/>
      <c r="H24" s="317"/>
      <c r="I24" s="317"/>
      <c r="J24" s="317"/>
      <c r="K24" s="331">
        <f>COUNTIF(Q24:Q26,"〇")</f>
        <v>0</v>
      </c>
      <c r="L24" s="332"/>
      <c r="M24" s="332"/>
      <c r="N24" s="333"/>
      <c r="O24" s="349">
        <v>11</v>
      </c>
      <c r="P24" s="350"/>
      <c r="Q24" s="22" t="str">
        <f t="shared" si="0"/>
        <v>  </v>
      </c>
      <c r="R24" s="35" t="s">
        <v>131</v>
      </c>
      <c r="S24" s="24" t="str">
        <f t="shared" si="1"/>
        <v>〇</v>
      </c>
      <c r="T24" s="349">
        <v>15</v>
      </c>
      <c r="U24" s="351"/>
      <c r="V24" s="36"/>
      <c r="W24" s="331">
        <f>COUNTIF(S24:S26,"〇")</f>
        <v>2</v>
      </c>
      <c r="X24" s="332"/>
      <c r="Y24" s="333"/>
      <c r="Z24" s="317" t="str">
        <f>P6</f>
        <v>レッドビッキーズ　壱</v>
      </c>
      <c r="AA24" s="317"/>
      <c r="AB24" s="317"/>
      <c r="AC24" s="317"/>
      <c r="AD24" s="317"/>
      <c r="AE24" s="317"/>
      <c r="AF24" s="317"/>
      <c r="AG24" s="318"/>
      <c r="AH24" s="117"/>
      <c r="AI24" s="321" t="str">
        <f>C21</f>
        <v>Wing</v>
      </c>
      <c r="AJ24" s="317"/>
      <c r="AK24" s="317"/>
      <c r="AL24" s="317"/>
      <c r="AM24" s="317"/>
      <c r="AN24" s="317" t="str">
        <f>Z21</f>
        <v>WEED</v>
      </c>
      <c r="AO24" s="317"/>
      <c r="AP24" s="317"/>
      <c r="AQ24" s="318"/>
    </row>
    <row r="25" spans="1:43" ht="13.5" customHeight="1">
      <c r="A25" s="327"/>
      <c r="B25" s="328"/>
      <c r="C25" s="317"/>
      <c r="D25" s="317"/>
      <c r="E25" s="317"/>
      <c r="F25" s="317"/>
      <c r="G25" s="317"/>
      <c r="H25" s="317"/>
      <c r="I25" s="317"/>
      <c r="J25" s="317"/>
      <c r="K25" s="334"/>
      <c r="L25" s="335"/>
      <c r="M25" s="335"/>
      <c r="N25" s="336"/>
      <c r="O25" s="343">
        <v>9</v>
      </c>
      <c r="P25" s="344"/>
      <c r="Q25" s="27" t="str">
        <f t="shared" si="0"/>
        <v>  </v>
      </c>
      <c r="R25" s="28" t="s">
        <v>129</v>
      </c>
      <c r="S25" s="29" t="str">
        <f t="shared" si="1"/>
        <v>〇</v>
      </c>
      <c r="T25" s="343">
        <v>15</v>
      </c>
      <c r="U25" s="345"/>
      <c r="V25" s="30"/>
      <c r="W25" s="334"/>
      <c r="X25" s="335"/>
      <c r="Y25" s="336"/>
      <c r="Z25" s="317"/>
      <c r="AA25" s="317"/>
      <c r="AB25" s="317"/>
      <c r="AC25" s="317"/>
      <c r="AD25" s="317"/>
      <c r="AE25" s="317"/>
      <c r="AF25" s="317"/>
      <c r="AG25" s="318"/>
      <c r="AH25" s="117"/>
      <c r="AI25" s="321"/>
      <c r="AJ25" s="317"/>
      <c r="AK25" s="317"/>
      <c r="AL25" s="317"/>
      <c r="AM25" s="317"/>
      <c r="AN25" s="317"/>
      <c r="AO25" s="317"/>
      <c r="AP25" s="317"/>
      <c r="AQ25" s="318"/>
    </row>
    <row r="26" spans="1:43" ht="13.5" customHeight="1">
      <c r="A26" s="327"/>
      <c r="B26" s="328"/>
      <c r="C26" s="317"/>
      <c r="D26" s="317"/>
      <c r="E26" s="317"/>
      <c r="F26" s="317"/>
      <c r="G26" s="317"/>
      <c r="H26" s="317"/>
      <c r="I26" s="317"/>
      <c r="J26" s="317"/>
      <c r="K26" s="340"/>
      <c r="L26" s="341"/>
      <c r="M26" s="341"/>
      <c r="N26" s="342"/>
      <c r="O26" s="346"/>
      <c r="P26" s="348"/>
      <c r="Q26" s="31" t="str">
        <f t="shared" si="0"/>
        <v>  </v>
      </c>
      <c r="R26" s="38" t="s">
        <v>130</v>
      </c>
      <c r="S26" s="33" t="str">
        <f t="shared" si="1"/>
        <v>  </v>
      </c>
      <c r="T26" s="346"/>
      <c r="U26" s="348"/>
      <c r="V26" s="39"/>
      <c r="W26" s="340"/>
      <c r="X26" s="341"/>
      <c r="Y26" s="342"/>
      <c r="Z26" s="317"/>
      <c r="AA26" s="317"/>
      <c r="AB26" s="317"/>
      <c r="AC26" s="317"/>
      <c r="AD26" s="317"/>
      <c r="AE26" s="317"/>
      <c r="AF26" s="317"/>
      <c r="AG26" s="318"/>
      <c r="AH26" s="117"/>
      <c r="AI26" s="321"/>
      <c r="AJ26" s="317"/>
      <c r="AK26" s="317"/>
      <c r="AL26" s="317"/>
      <c r="AM26" s="317"/>
      <c r="AN26" s="317"/>
      <c r="AO26" s="317"/>
      <c r="AP26" s="317"/>
      <c r="AQ26" s="318"/>
    </row>
    <row r="27" spans="1:43" ht="13.5" customHeight="1">
      <c r="A27" s="327">
        <v>6</v>
      </c>
      <c r="B27" s="328"/>
      <c r="C27" s="317" t="str">
        <f>C6</f>
        <v>Thunder</v>
      </c>
      <c r="D27" s="317"/>
      <c r="E27" s="317"/>
      <c r="F27" s="317"/>
      <c r="G27" s="317"/>
      <c r="H27" s="317"/>
      <c r="I27" s="317"/>
      <c r="J27" s="317"/>
      <c r="K27" s="331">
        <f>COUNTIF(Q27:Q29,"〇")</f>
        <v>1</v>
      </c>
      <c r="L27" s="332"/>
      <c r="M27" s="332"/>
      <c r="N27" s="333"/>
      <c r="O27" s="349">
        <v>15</v>
      </c>
      <c r="P27" s="350"/>
      <c r="Q27" s="22" t="str">
        <f t="shared" si="0"/>
        <v>〇</v>
      </c>
      <c r="R27" s="35" t="s">
        <v>131</v>
      </c>
      <c r="S27" s="24" t="str">
        <f t="shared" si="1"/>
        <v>  </v>
      </c>
      <c r="T27" s="349">
        <v>11</v>
      </c>
      <c r="U27" s="351"/>
      <c r="V27" s="36"/>
      <c r="W27" s="331">
        <f>COUNTIF(S27:S29,"〇")</f>
        <v>2</v>
      </c>
      <c r="X27" s="332"/>
      <c r="Y27" s="333"/>
      <c r="Z27" s="317" t="str">
        <f>P7</f>
        <v>WEED</v>
      </c>
      <c r="AA27" s="317"/>
      <c r="AB27" s="317"/>
      <c r="AC27" s="317"/>
      <c r="AD27" s="317"/>
      <c r="AE27" s="317"/>
      <c r="AF27" s="317"/>
      <c r="AG27" s="318"/>
      <c r="AH27" s="117"/>
      <c r="AI27" s="321" t="str">
        <f>C24</f>
        <v>Mikan</v>
      </c>
      <c r="AJ27" s="317"/>
      <c r="AK27" s="317"/>
      <c r="AL27" s="317"/>
      <c r="AM27" s="317"/>
      <c r="AN27" s="317" t="str">
        <f>Z24</f>
        <v>レッドビッキーズ　壱</v>
      </c>
      <c r="AO27" s="317"/>
      <c r="AP27" s="317"/>
      <c r="AQ27" s="318"/>
    </row>
    <row r="28" spans="1:43" ht="13.5" customHeight="1">
      <c r="A28" s="327"/>
      <c r="B28" s="328"/>
      <c r="C28" s="317"/>
      <c r="D28" s="317"/>
      <c r="E28" s="317"/>
      <c r="F28" s="317"/>
      <c r="G28" s="317"/>
      <c r="H28" s="317"/>
      <c r="I28" s="317"/>
      <c r="J28" s="317"/>
      <c r="K28" s="334"/>
      <c r="L28" s="335"/>
      <c r="M28" s="335"/>
      <c r="N28" s="336"/>
      <c r="O28" s="343">
        <v>12</v>
      </c>
      <c r="P28" s="344"/>
      <c r="Q28" s="27" t="str">
        <f t="shared" si="0"/>
        <v>  </v>
      </c>
      <c r="R28" s="28" t="s">
        <v>129</v>
      </c>
      <c r="S28" s="29" t="str">
        <f t="shared" si="1"/>
        <v>〇</v>
      </c>
      <c r="T28" s="343">
        <v>15</v>
      </c>
      <c r="U28" s="345"/>
      <c r="V28" s="30"/>
      <c r="W28" s="334"/>
      <c r="X28" s="335"/>
      <c r="Y28" s="336"/>
      <c r="Z28" s="317"/>
      <c r="AA28" s="317"/>
      <c r="AB28" s="317"/>
      <c r="AC28" s="317"/>
      <c r="AD28" s="317"/>
      <c r="AE28" s="317"/>
      <c r="AF28" s="317"/>
      <c r="AG28" s="318"/>
      <c r="AH28" s="117"/>
      <c r="AI28" s="321"/>
      <c r="AJ28" s="317"/>
      <c r="AK28" s="317"/>
      <c r="AL28" s="317"/>
      <c r="AM28" s="317"/>
      <c r="AN28" s="317"/>
      <c r="AO28" s="317"/>
      <c r="AP28" s="317"/>
      <c r="AQ28" s="318"/>
    </row>
    <row r="29" spans="1:43" ht="13.5" customHeight="1">
      <c r="A29" s="327"/>
      <c r="B29" s="328"/>
      <c r="C29" s="317"/>
      <c r="D29" s="317"/>
      <c r="E29" s="317"/>
      <c r="F29" s="317"/>
      <c r="G29" s="317"/>
      <c r="H29" s="317"/>
      <c r="I29" s="317"/>
      <c r="J29" s="317"/>
      <c r="K29" s="340"/>
      <c r="L29" s="341"/>
      <c r="M29" s="341"/>
      <c r="N29" s="342"/>
      <c r="O29" s="346">
        <v>12</v>
      </c>
      <c r="P29" s="347"/>
      <c r="Q29" s="31" t="str">
        <f t="shared" si="0"/>
        <v>  </v>
      </c>
      <c r="R29" s="38" t="s">
        <v>130</v>
      </c>
      <c r="S29" s="33" t="str">
        <f t="shared" si="1"/>
        <v>〇</v>
      </c>
      <c r="T29" s="346">
        <v>15</v>
      </c>
      <c r="U29" s="348"/>
      <c r="V29" s="39"/>
      <c r="W29" s="340"/>
      <c r="X29" s="341"/>
      <c r="Y29" s="342"/>
      <c r="Z29" s="317"/>
      <c r="AA29" s="317"/>
      <c r="AB29" s="317"/>
      <c r="AC29" s="317"/>
      <c r="AD29" s="317"/>
      <c r="AE29" s="317"/>
      <c r="AF29" s="317"/>
      <c r="AG29" s="318"/>
      <c r="AH29" s="117"/>
      <c r="AI29" s="321"/>
      <c r="AJ29" s="317"/>
      <c r="AK29" s="317"/>
      <c r="AL29" s="317"/>
      <c r="AM29" s="317"/>
      <c r="AN29" s="317"/>
      <c r="AO29" s="317"/>
      <c r="AP29" s="317"/>
      <c r="AQ29" s="318"/>
    </row>
    <row r="30" spans="1:64" s="178" customFormat="1" ht="21" customHeight="1">
      <c r="A30" s="176" t="s">
        <v>158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0"/>
      <c r="AS30" s="10"/>
      <c r="BD30" s="10"/>
      <c r="BJ30" s="42"/>
      <c r="BK30" s="42"/>
      <c r="BL30" s="42"/>
    </row>
    <row r="31" spans="1:43" ht="13.5" customHeight="1">
      <c r="A31" s="327">
        <v>7</v>
      </c>
      <c r="B31" s="328"/>
      <c r="C31" s="317" t="str">
        <f>C5</f>
        <v>Mikan</v>
      </c>
      <c r="D31" s="317"/>
      <c r="E31" s="317"/>
      <c r="F31" s="317"/>
      <c r="G31" s="317"/>
      <c r="H31" s="317"/>
      <c r="I31" s="317"/>
      <c r="J31" s="317"/>
      <c r="K31" s="331">
        <f>COUNTIF(Q31:Q33,"〇")</f>
        <v>0</v>
      </c>
      <c r="L31" s="332"/>
      <c r="M31" s="332"/>
      <c r="N31" s="333"/>
      <c r="O31" s="323">
        <v>6</v>
      </c>
      <c r="P31" s="324"/>
      <c r="Q31" s="22" t="str">
        <f t="shared" si="0"/>
        <v>  </v>
      </c>
      <c r="R31" s="23" t="s">
        <v>131</v>
      </c>
      <c r="S31" s="24" t="str">
        <f t="shared" si="1"/>
        <v>〇</v>
      </c>
      <c r="T31" s="323">
        <v>15</v>
      </c>
      <c r="U31" s="324"/>
      <c r="V31" s="65"/>
      <c r="W31" s="331">
        <f>COUNTIF(S31:S33,"〇")</f>
        <v>2</v>
      </c>
      <c r="X31" s="332"/>
      <c r="Y31" s="333"/>
      <c r="Z31" s="317" t="str">
        <f>P5</f>
        <v>Wing</v>
      </c>
      <c r="AA31" s="317"/>
      <c r="AB31" s="317"/>
      <c r="AC31" s="317"/>
      <c r="AD31" s="317"/>
      <c r="AE31" s="317"/>
      <c r="AF31" s="317"/>
      <c r="AG31" s="318"/>
      <c r="AH31" s="117"/>
      <c r="AI31" s="321" t="str">
        <f>C27</f>
        <v>Thunder</v>
      </c>
      <c r="AJ31" s="317"/>
      <c r="AK31" s="317"/>
      <c r="AL31" s="317"/>
      <c r="AM31" s="317"/>
      <c r="AN31" s="317" t="str">
        <f>Z27</f>
        <v>WEED</v>
      </c>
      <c r="AO31" s="317"/>
      <c r="AP31" s="317"/>
      <c r="AQ31" s="318"/>
    </row>
    <row r="32" spans="1:43" ht="13.5" customHeight="1">
      <c r="A32" s="327"/>
      <c r="B32" s="328"/>
      <c r="C32" s="317"/>
      <c r="D32" s="317"/>
      <c r="E32" s="317"/>
      <c r="F32" s="317"/>
      <c r="G32" s="317"/>
      <c r="H32" s="317"/>
      <c r="I32" s="317"/>
      <c r="J32" s="317"/>
      <c r="K32" s="334"/>
      <c r="L32" s="335"/>
      <c r="M32" s="335"/>
      <c r="N32" s="336"/>
      <c r="O32" s="323">
        <v>9</v>
      </c>
      <c r="P32" s="324"/>
      <c r="Q32" s="27" t="str">
        <f t="shared" si="0"/>
        <v>  </v>
      </c>
      <c r="R32" s="28" t="s">
        <v>129</v>
      </c>
      <c r="S32" s="29" t="str">
        <f t="shared" si="1"/>
        <v>〇</v>
      </c>
      <c r="T32" s="323">
        <v>15</v>
      </c>
      <c r="U32" s="324"/>
      <c r="V32" s="65"/>
      <c r="W32" s="334"/>
      <c r="X32" s="335"/>
      <c r="Y32" s="336"/>
      <c r="Z32" s="317"/>
      <c r="AA32" s="317"/>
      <c r="AB32" s="317"/>
      <c r="AC32" s="317"/>
      <c r="AD32" s="317"/>
      <c r="AE32" s="317"/>
      <c r="AF32" s="317"/>
      <c r="AG32" s="318"/>
      <c r="AH32" s="117"/>
      <c r="AI32" s="321"/>
      <c r="AJ32" s="317"/>
      <c r="AK32" s="317"/>
      <c r="AL32" s="317"/>
      <c r="AM32" s="317"/>
      <c r="AN32" s="317"/>
      <c r="AO32" s="317"/>
      <c r="AP32" s="317"/>
      <c r="AQ32" s="318"/>
    </row>
    <row r="33" spans="1:43" ht="13.5" customHeight="1">
      <c r="A33" s="327"/>
      <c r="B33" s="328"/>
      <c r="C33" s="317"/>
      <c r="D33" s="317"/>
      <c r="E33" s="317"/>
      <c r="F33" s="317"/>
      <c r="G33" s="317"/>
      <c r="H33" s="317"/>
      <c r="I33" s="317"/>
      <c r="J33" s="317"/>
      <c r="K33" s="340"/>
      <c r="L33" s="341"/>
      <c r="M33" s="341"/>
      <c r="N33" s="342"/>
      <c r="O33" s="323"/>
      <c r="P33" s="324"/>
      <c r="Q33" s="31" t="str">
        <f t="shared" si="0"/>
        <v>  </v>
      </c>
      <c r="R33" s="32" t="s">
        <v>130</v>
      </c>
      <c r="S33" s="33" t="str">
        <f t="shared" si="1"/>
        <v>  </v>
      </c>
      <c r="T33" s="323"/>
      <c r="U33" s="324"/>
      <c r="V33" s="65"/>
      <c r="W33" s="340"/>
      <c r="X33" s="341"/>
      <c r="Y33" s="342"/>
      <c r="Z33" s="317"/>
      <c r="AA33" s="317"/>
      <c r="AB33" s="317"/>
      <c r="AC33" s="317"/>
      <c r="AD33" s="317"/>
      <c r="AE33" s="317"/>
      <c r="AF33" s="317"/>
      <c r="AG33" s="318"/>
      <c r="AH33" s="117"/>
      <c r="AI33" s="321"/>
      <c r="AJ33" s="317"/>
      <c r="AK33" s="317"/>
      <c r="AL33" s="317"/>
      <c r="AM33" s="317"/>
      <c r="AN33" s="317"/>
      <c r="AO33" s="317"/>
      <c r="AP33" s="317"/>
      <c r="AQ33" s="318"/>
    </row>
    <row r="34" spans="1:43" ht="13.5" customHeight="1">
      <c r="A34" s="327">
        <v>8</v>
      </c>
      <c r="B34" s="328"/>
      <c r="C34" s="317" t="str">
        <f>C7</f>
        <v>Unknown α</v>
      </c>
      <c r="D34" s="317"/>
      <c r="E34" s="317"/>
      <c r="F34" s="317"/>
      <c r="G34" s="317"/>
      <c r="H34" s="317"/>
      <c r="I34" s="317"/>
      <c r="J34" s="317"/>
      <c r="K34" s="331">
        <f>COUNTIF(Q34:Q36,"〇")</f>
        <v>2</v>
      </c>
      <c r="L34" s="332"/>
      <c r="M34" s="332"/>
      <c r="N34" s="333"/>
      <c r="O34" s="323">
        <v>15</v>
      </c>
      <c r="P34" s="324"/>
      <c r="Q34" s="22" t="str">
        <f t="shared" si="0"/>
        <v>〇</v>
      </c>
      <c r="R34" s="23" t="s">
        <v>131</v>
      </c>
      <c r="S34" s="24" t="str">
        <f t="shared" si="1"/>
        <v>  </v>
      </c>
      <c r="T34" s="323">
        <v>12</v>
      </c>
      <c r="U34" s="324"/>
      <c r="V34" s="65"/>
      <c r="W34" s="331">
        <f>COUNTIF(S34:S36,"〇")</f>
        <v>1</v>
      </c>
      <c r="X34" s="332"/>
      <c r="Y34" s="333"/>
      <c r="Z34" s="317" t="str">
        <f>P7</f>
        <v>WEED</v>
      </c>
      <c r="AA34" s="317"/>
      <c r="AB34" s="317"/>
      <c r="AC34" s="317"/>
      <c r="AD34" s="317"/>
      <c r="AE34" s="317"/>
      <c r="AF34" s="317"/>
      <c r="AG34" s="318"/>
      <c r="AH34" s="117"/>
      <c r="AI34" s="321" t="str">
        <f>C31</f>
        <v>Mikan</v>
      </c>
      <c r="AJ34" s="317"/>
      <c r="AK34" s="317"/>
      <c r="AL34" s="317"/>
      <c r="AM34" s="317"/>
      <c r="AN34" s="317" t="str">
        <f>Z31</f>
        <v>Wing</v>
      </c>
      <c r="AO34" s="317"/>
      <c r="AP34" s="317"/>
      <c r="AQ34" s="318"/>
    </row>
    <row r="35" spans="1:43" ht="13.5" customHeight="1">
      <c r="A35" s="327"/>
      <c r="B35" s="328"/>
      <c r="C35" s="317"/>
      <c r="D35" s="317"/>
      <c r="E35" s="317"/>
      <c r="F35" s="317"/>
      <c r="G35" s="317"/>
      <c r="H35" s="317"/>
      <c r="I35" s="317"/>
      <c r="J35" s="317"/>
      <c r="K35" s="334"/>
      <c r="L35" s="335"/>
      <c r="M35" s="335"/>
      <c r="N35" s="336"/>
      <c r="O35" s="323">
        <v>10</v>
      </c>
      <c r="P35" s="324"/>
      <c r="Q35" s="27" t="str">
        <f t="shared" si="0"/>
        <v>  </v>
      </c>
      <c r="R35" s="28" t="s">
        <v>129</v>
      </c>
      <c r="S35" s="29" t="str">
        <f t="shared" si="1"/>
        <v>〇</v>
      </c>
      <c r="T35" s="323">
        <v>15</v>
      </c>
      <c r="U35" s="324"/>
      <c r="V35" s="65"/>
      <c r="W35" s="334"/>
      <c r="X35" s="335"/>
      <c r="Y35" s="336"/>
      <c r="Z35" s="317"/>
      <c r="AA35" s="317"/>
      <c r="AB35" s="317"/>
      <c r="AC35" s="317"/>
      <c r="AD35" s="317"/>
      <c r="AE35" s="317"/>
      <c r="AF35" s="317"/>
      <c r="AG35" s="318"/>
      <c r="AH35" s="117"/>
      <c r="AI35" s="321"/>
      <c r="AJ35" s="317"/>
      <c r="AK35" s="317"/>
      <c r="AL35" s="317"/>
      <c r="AM35" s="317"/>
      <c r="AN35" s="317"/>
      <c r="AO35" s="317"/>
      <c r="AP35" s="317"/>
      <c r="AQ35" s="318"/>
    </row>
    <row r="36" spans="1:99" s="19" customFormat="1" ht="13.5" customHeight="1">
      <c r="A36" s="327"/>
      <c r="B36" s="328"/>
      <c r="C36" s="317"/>
      <c r="D36" s="317"/>
      <c r="E36" s="317"/>
      <c r="F36" s="317"/>
      <c r="G36" s="317"/>
      <c r="H36" s="317"/>
      <c r="I36" s="317"/>
      <c r="J36" s="317"/>
      <c r="K36" s="340"/>
      <c r="L36" s="341"/>
      <c r="M36" s="341"/>
      <c r="N36" s="342"/>
      <c r="O36" s="323">
        <v>15</v>
      </c>
      <c r="P36" s="324"/>
      <c r="Q36" s="31" t="str">
        <f t="shared" si="0"/>
        <v>〇</v>
      </c>
      <c r="R36" s="32" t="s">
        <v>130</v>
      </c>
      <c r="S36" s="33" t="str">
        <f t="shared" si="1"/>
        <v>  </v>
      </c>
      <c r="T36" s="323">
        <v>12</v>
      </c>
      <c r="U36" s="324"/>
      <c r="V36" s="65"/>
      <c r="W36" s="340"/>
      <c r="X36" s="341"/>
      <c r="Y36" s="342"/>
      <c r="Z36" s="317"/>
      <c r="AA36" s="317"/>
      <c r="AB36" s="317"/>
      <c r="AC36" s="317"/>
      <c r="AD36" s="317"/>
      <c r="AE36" s="317"/>
      <c r="AF36" s="317"/>
      <c r="AG36" s="318"/>
      <c r="AH36" s="117"/>
      <c r="AI36" s="321"/>
      <c r="AJ36" s="317"/>
      <c r="AK36" s="317"/>
      <c r="AL36" s="317"/>
      <c r="AM36" s="317"/>
      <c r="AN36" s="317"/>
      <c r="AO36" s="317"/>
      <c r="AP36" s="317"/>
      <c r="AQ36" s="318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</row>
    <row r="37" spans="1:99" s="19" customFormat="1" ht="13.5" customHeight="1">
      <c r="A37" s="327">
        <v>9</v>
      </c>
      <c r="B37" s="328"/>
      <c r="C37" s="317" t="str">
        <f>C6</f>
        <v>Thunder</v>
      </c>
      <c r="D37" s="317"/>
      <c r="E37" s="317"/>
      <c r="F37" s="317"/>
      <c r="G37" s="317"/>
      <c r="H37" s="317"/>
      <c r="I37" s="317"/>
      <c r="J37" s="317"/>
      <c r="K37" s="331">
        <f>COUNTIF(Q37:Q39,"〇")</f>
        <v>0</v>
      </c>
      <c r="L37" s="332"/>
      <c r="M37" s="332"/>
      <c r="N37" s="333"/>
      <c r="O37" s="323">
        <v>11</v>
      </c>
      <c r="P37" s="324"/>
      <c r="Q37" s="22" t="str">
        <f t="shared" si="0"/>
        <v>  </v>
      </c>
      <c r="R37" s="23" t="s">
        <v>131</v>
      </c>
      <c r="S37" s="24" t="str">
        <f t="shared" si="1"/>
        <v>〇</v>
      </c>
      <c r="T37" s="323">
        <v>15</v>
      </c>
      <c r="U37" s="324"/>
      <c r="V37" s="65"/>
      <c r="W37" s="331">
        <f>COUNTIF(S37:S39,"〇")</f>
        <v>2</v>
      </c>
      <c r="X37" s="332"/>
      <c r="Y37" s="333"/>
      <c r="Z37" s="317" t="str">
        <f>P6</f>
        <v>レッドビッキーズ　壱</v>
      </c>
      <c r="AA37" s="317"/>
      <c r="AB37" s="317"/>
      <c r="AC37" s="317"/>
      <c r="AD37" s="317"/>
      <c r="AE37" s="317"/>
      <c r="AF37" s="317"/>
      <c r="AG37" s="318"/>
      <c r="AH37" s="117"/>
      <c r="AI37" s="321" t="str">
        <f>C34</f>
        <v>Unknown α</v>
      </c>
      <c r="AJ37" s="317"/>
      <c r="AK37" s="317"/>
      <c r="AL37" s="317"/>
      <c r="AM37" s="317"/>
      <c r="AN37" s="317" t="str">
        <f>Z34</f>
        <v>WEED</v>
      </c>
      <c r="AO37" s="317"/>
      <c r="AP37" s="317"/>
      <c r="AQ37" s="318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</row>
    <row r="38" spans="1:99" s="19" customFormat="1" ht="13.5" customHeight="1">
      <c r="A38" s="327"/>
      <c r="B38" s="328"/>
      <c r="C38" s="317"/>
      <c r="D38" s="317"/>
      <c r="E38" s="317"/>
      <c r="F38" s="317"/>
      <c r="G38" s="317"/>
      <c r="H38" s="317"/>
      <c r="I38" s="317"/>
      <c r="J38" s="317"/>
      <c r="K38" s="334"/>
      <c r="L38" s="335"/>
      <c r="M38" s="335"/>
      <c r="N38" s="336"/>
      <c r="O38" s="323">
        <v>12</v>
      </c>
      <c r="P38" s="324"/>
      <c r="Q38" s="27" t="str">
        <f t="shared" si="0"/>
        <v>  </v>
      </c>
      <c r="R38" s="28" t="s">
        <v>129</v>
      </c>
      <c r="S38" s="29" t="str">
        <f t="shared" si="1"/>
        <v>〇</v>
      </c>
      <c r="T38" s="323">
        <v>15</v>
      </c>
      <c r="U38" s="324"/>
      <c r="V38" s="65"/>
      <c r="W38" s="334"/>
      <c r="X38" s="335"/>
      <c r="Y38" s="336"/>
      <c r="Z38" s="317"/>
      <c r="AA38" s="317"/>
      <c r="AB38" s="317"/>
      <c r="AC38" s="317"/>
      <c r="AD38" s="317"/>
      <c r="AE38" s="317"/>
      <c r="AF38" s="317"/>
      <c r="AG38" s="318"/>
      <c r="AH38" s="117"/>
      <c r="AI38" s="321"/>
      <c r="AJ38" s="317"/>
      <c r="AK38" s="317"/>
      <c r="AL38" s="317"/>
      <c r="AM38" s="317"/>
      <c r="AN38" s="317"/>
      <c r="AO38" s="317"/>
      <c r="AP38" s="317"/>
      <c r="AQ38" s="318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1:99" s="19" customFormat="1" ht="13.5" customHeight="1">
      <c r="A39" s="327"/>
      <c r="B39" s="328"/>
      <c r="C39" s="317"/>
      <c r="D39" s="317"/>
      <c r="E39" s="317"/>
      <c r="F39" s="317"/>
      <c r="G39" s="317"/>
      <c r="H39" s="317"/>
      <c r="I39" s="317"/>
      <c r="J39" s="317"/>
      <c r="K39" s="340"/>
      <c r="L39" s="341"/>
      <c r="M39" s="341"/>
      <c r="N39" s="342"/>
      <c r="O39" s="323"/>
      <c r="P39" s="324"/>
      <c r="Q39" s="31" t="str">
        <f t="shared" si="0"/>
        <v>  </v>
      </c>
      <c r="R39" s="32" t="s">
        <v>130</v>
      </c>
      <c r="S39" s="33" t="str">
        <f t="shared" si="1"/>
        <v>  </v>
      </c>
      <c r="T39" s="323"/>
      <c r="U39" s="324"/>
      <c r="V39" s="65"/>
      <c r="W39" s="340"/>
      <c r="X39" s="341"/>
      <c r="Y39" s="342"/>
      <c r="Z39" s="317"/>
      <c r="AA39" s="317"/>
      <c r="AB39" s="317"/>
      <c r="AC39" s="317"/>
      <c r="AD39" s="317"/>
      <c r="AE39" s="317"/>
      <c r="AF39" s="317"/>
      <c r="AG39" s="318"/>
      <c r="AH39" s="117"/>
      <c r="AI39" s="321"/>
      <c r="AJ39" s="317"/>
      <c r="AK39" s="317"/>
      <c r="AL39" s="317"/>
      <c r="AM39" s="317"/>
      <c r="AN39" s="317"/>
      <c r="AO39" s="317"/>
      <c r="AP39" s="317"/>
      <c r="AQ39" s="318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</row>
    <row r="40" spans="1:99" s="19" customFormat="1" ht="13.5" customHeight="1">
      <c r="A40" s="327">
        <v>10</v>
      </c>
      <c r="B40" s="328"/>
      <c r="C40" s="317" t="str">
        <f>C7</f>
        <v>Unknown α</v>
      </c>
      <c r="D40" s="317"/>
      <c r="E40" s="317"/>
      <c r="F40" s="317"/>
      <c r="G40" s="317"/>
      <c r="H40" s="317"/>
      <c r="I40" s="317"/>
      <c r="J40" s="317"/>
      <c r="K40" s="331">
        <f>COUNTIF(Q40:Q42,"〇")</f>
        <v>2</v>
      </c>
      <c r="L40" s="332"/>
      <c r="M40" s="332"/>
      <c r="N40" s="333"/>
      <c r="O40" s="323">
        <v>11</v>
      </c>
      <c r="P40" s="324"/>
      <c r="Q40" s="22" t="str">
        <f t="shared" si="0"/>
        <v>  </v>
      </c>
      <c r="R40" s="23" t="s">
        <v>131</v>
      </c>
      <c r="S40" s="24" t="str">
        <f t="shared" si="1"/>
        <v>〇</v>
      </c>
      <c r="T40" s="323">
        <v>15</v>
      </c>
      <c r="U40" s="324"/>
      <c r="V40" s="65"/>
      <c r="W40" s="331">
        <f>COUNTIF(S40:S42,"〇")</f>
        <v>1</v>
      </c>
      <c r="X40" s="332"/>
      <c r="Y40" s="333"/>
      <c r="Z40" s="317" t="str">
        <f>P5</f>
        <v>Wing</v>
      </c>
      <c r="AA40" s="317"/>
      <c r="AB40" s="317"/>
      <c r="AC40" s="317"/>
      <c r="AD40" s="317"/>
      <c r="AE40" s="317"/>
      <c r="AF40" s="317"/>
      <c r="AG40" s="318"/>
      <c r="AH40" s="117"/>
      <c r="AI40" s="321" t="str">
        <f>C37</f>
        <v>Thunder</v>
      </c>
      <c r="AJ40" s="317"/>
      <c r="AK40" s="317"/>
      <c r="AL40" s="317"/>
      <c r="AM40" s="317"/>
      <c r="AN40" s="317" t="str">
        <f>Z37</f>
        <v>レッドビッキーズ　壱</v>
      </c>
      <c r="AO40" s="317"/>
      <c r="AP40" s="317"/>
      <c r="AQ40" s="318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</row>
    <row r="41" spans="1:43" s="19" customFormat="1" ht="13.5" customHeight="1">
      <c r="A41" s="327"/>
      <c r="B41" s="328"/>
      <c r="C41" s="317"/>
      <c r="D41" s="317"/>
      <c r="E41" s="317"/>
      <c r="F41" s="317"/>
      <c r="G41" s="317"/>
      <c r="H41" s="317"/>
      <c r="I41" s="317"/>
      <c r="J41" s="317"/>
      <c r="K41" s="334"/>
      <c r="L41" s="335"/>
      <c r="M41" s="335"/>
      <c r="N41" s="336"/>
      <c r="O41" s="323">
        <v>15</v>
      </c>
      <c r="P41" s="324"/>
      <c r="Q41" s="27" t="str">
        <f t="shared" si="0"/>
        <v>〇</v>
      </c>
      <c r="R41" s="28" t="s">
        <v>129</v>
      </c>
      <c r="S41" s="29" t="str">
        <f t="shared" si="1"/>
        <v>  </v>
      </c>
      <c r="T41" s="323">
        <v>13</v>
      </c>
      <c r="U41" s="324"/>
      <c r="V41" s="65"/>
      <c r="W41" s="334"/>
      <c r="X41" s="335"/>
      <c r="Y41" s="336"/>
      <c r="Z41" s="317"/>
      <c r="AA41" s="317"/>
      <c r="AB41" s="317"/>
      <c r="AC41" s="317"/>
      <c r="AD41" s="317"/>
      <c r="AE41" s="317"/>
      <c r="AF41" s="317"/>
      <c r="AG41" s="318"/>
      <c r="AH41" s="117"/>
      <c r="AI41" s="321"/>
      <c r="AJ41" s="317"/>
      <c r="AK41" s="317"/>
      <c r="AL41" s="317"/>
      <c r="AM41" s="317"/>
      <c r="AN41" s="317"/>
      <c r="AO41" s="317"/>
      <c r="AP41" s="317"/>
      <c r="AQ41" s="318"/>
    </row>
    <row r="42" spans="1:43" s="19" customFormat="1" ht="13.5" customHeight="1">
      <c r="A42" s="327"/>
      <c r="B42" s="328"/>
      <c r="C42" s="317"/>
      <c r="D42" s="317"/>
      <c r="E42" s="317"/>
      <c r="F42" s="317"/>
      <c r="G42" s="317"/>
      <c r="H42" s="317"/>
      <c r="I42" s="317"/>
      <c r="J42" s="317"/>
      <c r="K42" s="340"/>
      <c r="L42" s="341"/>
      <c r="M42" s="341"/>
      <c r="N42" s="342"/>
      <c r="O42" s="323">
        <v>16</v>
      </c>
      <c r="P42" s="324"/>
      <c r="Q42" s="31" t="str">
        <f t="shared" si="0"/>
        <v>〇</v>
      </c>
      <c r="R42" s="32" t="s">
        <v>130</v>
      </c>
      <c r="S42" s="33" t="str">
        <f t="shared" si="1"/>
        <v>  </v>
      </c>
      <c r="T42" s="323">
        <v>14</v>
      </c>
      <c r="U42" s="324"/>
      <c r="V42" s="65"/>
      <c r="W42" s="340"/>
      <c r="X42" s="341"/>
      <c r="Y42" s="342"/>
      <c r="Z42" s="317"/>
      <c r="AA42" s="317"/>
      <c r="AB42" s="317"/>
      <c r="AC42" s="317"/>
      <c r="AD42" s="317"/>
      <c r="AE42" s="317"/>
      <c r="AF42" s="317"/>
      <c r="AG42" s="318"/>
      <c r="AH42" s="117"/>
      <c r="AI42" s="321"/>
      <c r="AJ42" s="317"/>
      <c r="AK42" s="317"/>
      <c r="AL42" s="317"/>
      <c r="AM42" s="317"/>
      <c r="AN42" s="317"/>
      <c r="AO42" s="317"/>
      <c r="AP42" s="317"/>
      <c r="AQ42" s="318"/>
    </row>
    <row r="43" spans="1:43" s="19" customFormat="1" ht="13.5" customHeight="1">
      <c r="A43" s="327">
        <v>11</v>
      </c>
      <c r="B43" s="328"/>
      <c r="C43" s="317" t="str">
        <f>C5</f>
        <v>Mikan</v>
      </c>
      <c r="D43" s="317"/>
      <c r="E43" s="317"/>
      <c r="F43" s="317"/>
      <c r="G43" s="317"/>
      <c r="H43" s="317"/>
      <c r="I43" s="317"/>
      <c r="J43" s="317"/>
      <c r="K43" s="331">
        <f>COUNTIF(Q43:Q45,"〇")</f>
        <v>1</v>
      </c>
      <c r="L43" s="332"/>
      <c r="M43" s="332"/>
      <c r="N43" s="333"/>
      <c r="O43" s="323">
        <v>12</v>
      </c>
      <c r="P43" s="324"/>
      <c r="Q43" s="22" t="str">
        <f t="shared" si="0"/>
        <v>〇</v>
      </c>
      <c r="R43" s="23" t="s">
        <v>131</v>
      </c>
      <c r="S43" s="24" t="str">
        <f t="shared" si="1"/>
        <v>  </v>
      </c>
      <c r="T43" s="323">
        <v>3</v>
      </c>
      <c r="U43" s="324"/>
      <c r="V43" s="65"/>
      <c r="W43" s="331">
        <f>COUNTIF(S43:S45,"〇")</f>
        <v>1</v>
      </c>
      <c r="X43" s="332"/>
      <c r="Y43" s="333"/>
      <c r="Z43" s="317" t="str">
        <f>C6</f>
        <v>Thunder</v>
      </c>
      <c r="AA43" s="317"/>
      <c r="AB43" s="317"/>
      <c r="AC43" s="317"/>
      <c r="AD43" s="317"/>
      <c r="AE43" s="317"/>
      <c r="AF43" s="317"/>
      <c r="AG43" s="318"/>
      <c r="AH43" s="117"/>
      <c r="AI43" s="321" t="str">
        <f>C40</f>
        <v>Unknown α</v>
      </c>
      <c r="AJ43" s="317"/>
      <c r="AK43" s="317"/>
      <c r="AL43" s="317"/>
      <c r="AM43" s="317"/>
      <c r="AN43" s="317" t="str">
        <f>Z40</f>
        <v>Wing</v>
      </c>
      <c r="AO43" s="317"/>
      <c r="AP43" s="317"/>
      <c r="AQ43" s="318"/>
    </row>
    <row r="44" spans="1:43" s="19" customFormat="1" ht="13.5" customHeight="1">
      <c r="A44" s="327"/>
      <c r="B44" s="328"/>
      <c r="C44" s="317"/>
      <c r="D44" s="317"/>
      <c r="E44" s="317"/>
      <c r="F44" s="317"/>
      <c r="G44" s="317"/>
      <c r="H44" s="317"/>
      <c r="I44" s="317"/>
      <c r="J44" s="317"/>
      <c r="K44" s="334"/>
      <c r="L44" s="335"/>
      <c r="M44" s="335"/>
      <c r="N44" s="336"/>
      <c r="O44" s="323">
        <v>7</v>
      </c>
      <c r="P44" s="324"/>
      <c r="Q44" s="27" t="str">
        <f t="shared" si="0"/>
        <v>  </v>
      </c>
      <c r="R44" s="28" t="s">
        <v>129</v>
      </c>
      <c r="S44" s="29" t="str">
        <f t="shared" si="1"/>
        <v>〇</v>
      </c>
      <c r="T44" s="323">
        <v>15</v>
      </c>
      <c r="U44" s="324"/>
      <c r="V44" s="65"/>
      <c r="W44" s="334"/>
      <c r="X44" s="335"/>
      <c r="Y44" s="336"/>
      <c r="Z44" s="317"/>
      <c r="AA44" s="317"/>
      <c r="AB44" s="317"/>
      <c r="AC44" s="317"/>
      <c r="AD44" s="317"/>
      <c r="AE44" s="317"/>
      <c r="AF44" s="317"/>
      <c r="AG44" s="318"/>
      <c r="AH44" s="117"/>
      <c r="AI44" s="321"/>
      <c r="AJ44" s="317"/>
      <c r="AK44" s="317"/>
      <c r="AL44" s="317"/>
      <c r="AM44" s="317"/>
      <c r="AN44" s="317"/>
      <c r="AO44" s="317"/>
      <c r="AP44" s="317"/>
      <c r="AQ44" s="318"/>
    </row>
    <row r="45" spans="1:43" s="19" customFormat="1" ht="13.5" customHeight="1">
      <c r="A45" s="327"/>
      <c r="B45" s="328"/>
      <c r="C45" s="317"/>
      <c r="D45" s="317"/>
      <c r="E45" s="317"/>
      <c r="F45" s="317"/>
      <c r="G45" s="317"/>
      <c r="H45" s="317"/>
      <c r="I45" s="317"/>
      <c r="J45" s="317"/>
      <c r="K45" s="340"/>
      <c r="L45" s="341"/>
      <c r="M45" s="341"/>
      <c r="N45" s="342"/>
      <c r="O45" s="323"/>
      <c r="P45" s="324"/>
      <c r="Q45" s="31" t="str">
        <f t="shared" si="0"/>
        <v>  </v>
      </c>
      <c r="R45" s="32" t="s">
        <v>130</v>
      </c>
      <c r="S45" s="33" t="str">
        <f t="shared" si="1"/>
        <v>  </v>
      </c>
      <c r="T45" s="323"/>
      <c r="U45" s="324"/>
      <c r="V45" s="65"/>
      <c r="W45" s="340"/>
      <c r="X45" s="341"/>
      <c r="Y45" s="342"/>
      <c r="Z45" s="317"/>
      <c r="AA45" s="317"/>
      <c r="AB45" s="317"/>
      <c r="AC45" s="317"/>
      <c r="AD45" s="317"/>
      <c r="AE45" s="317"/>
      <c r="AF45" s="317"/>
      <c r="AG45" s="318"/>
      <c r="AH45" s="117"/>
      <c r="AI45" s="321"/>
      <c r="AJ45" s="317"/>
      <c r="AK45" s="317"/>
      <c r="AL45" s="317"/>
      <c r="AM45" s="317"/>
      <c r="AN45" s="317"/>
      <c r="AO45" s="317"/>
      <c r="AP45" s="317"/>
      <c r="AQ45" s="318"/>
    </row>
    <row r="46" spans="1:43" s="19" customFormat="1" ht="13.5" customHeight="1">
      <c r="A46" s="327">
        <v>12</v>
      </c>
      <c r="B46" s="328"/>
      <c r="C46" s="317" t="str">
        <f>P6</f>
        <v>レッドビッキーズ　壱</v>
      </c>
      <c r="D46" s="317"/>
      <c r="E46" s="317"/>
      <c r="F46" s="317"/>
      <c r="G46" s="317"/>
      <c r="H46" s="317"/>
      <c r="I46" s="317"/>
      <c r="J46" s="317"/>
      <c r="K46" s="331">
        <f>COUNTIF(Q46:Q48,"〇")</f>
        <v>0</v>
      </c>
      <c r="L46" s="332"/>
      <c r="M46" s="332"/>
      <c r="N46" s="333"/>
      <c r="O46" s="323">
        <v>11</v>
      </c>
      <c r="P46" s="324"/>
      <c r="Q46" s="22" t="str">
        <f t="shared" si="0"/>
        <v>  </v>
      </c>
      <c r="R46" s="23" t="s">
        <v>131</v>
      </c>
      <c r="S46" s="24" t="str">
        <f t="shared" si="1"/>
        <v>〇</v>
      </c>
      <c r="T46" s="323">
        <v>15</v>
      </c>
      <c r="U46" s="324"/>
      <c r="V46" s="65"/>
      <c r="W46" s="331">
        <f>COUNTIF(S46:S48,"〇")</f>
        <v>2</v>
      </c>
      <c r="X46" s="332"/>
      <c r="Y46" s="333"/>
      <c r="Z46" s="317" t="str">
        <f>P7</f>
        <v>WEED</v>
      </c>
      <c r="AA46" s="317"/>
      <c r="AB46" s="317"/>
      <c r="AC46" s="317"/>
      <c r="AD46" s="317"/>
      <c r="AE46" s="317"/>
      <c r="AF46" s="317"/>
      <c r="AG46" s="318"/>
      <c r="AH46" s="117"/>
      <c r="AI46" s="321" t="str">
        <f>C43</f>
        <v>Mikan</v>
      </c>
      <c r="AJ46" s="317"/>
      <c r="AK46" s="317"/>
      <c r="AL46" s="317"/>
      <c r="AM46" s="317"/>
      <c r="AN46" s="317" t="str">
        <f>Z43</f>
        <v>Thunder</v>
      </c>
      <c r="AO46" s="317"/>
      <c r="AP46" s="317"/>
      <c r="AQ46" s="318"/>
    </row>
    <row r="47" spans="1:43" s="19" customFormat="1" ht="13.5" customHeight="1">
      <c r="A47" s="327"/>
      <c r="B47" s="328"/>
      <c r="C47" s="317"/>
      <c r="D47" s="317"/>
      <c r="E47" s="317"/>
      <c r="F47" s="317"/>
      <c r="G47" s="317"/>
      <c r="H47" s="317"/>
      <c r="I47" s="317"/>
      <c r="J47" s="317"/>
      <c r="K47" s="334"/>
      <c r="L47" s="335"/>
      <c r="M47" s="335"/>
      <c r="N47" s="336"/>
      <c r="O47" s="323">
        <v>13</v>
      </c>
      <c r="P47" s="324"/>
      <c r="Q47" s="27" t="str">
        <f t="shared" si="0"/>
        <v>  </v>
      </c>
      <c r="R47" s="28" t="s">
        <v>129</v>
      </c>
      <c r="S47" s="29" t="str">
        <f t="shared" si="1"/>
        <v>〇</v>
      </c>
      <c r="T47" s="323">
        <v>15</v>
      </c>
      <c r="U47" s="324"/>
      <c r="V47" s="65"/>
      <c r="W47" s="334"/>
      <c r="X47" s="335"/>
      <c r="Y47" s="336"/>
      <c r="Z47" s="317"/>
      <c r="AA47" s="317"/>
      <c r="AB47" s="317"/>
      <c r="AC47" s="317"/>
      <c r="AD47" s="317"/>
      <c r="AE47" s="317"/>
      <c r="AF47" s="317"/>
      <c r="AG47" s="318"/>
      <c r="AH47" s="117"/>
      <c r="AI47" s="321"/>
      <c r="AJ47" s="317"/>
      <c r="AK47" s="317"/>
      <c r="AL47" s="317"/>
      <c r="AM47" s="317"/>
      <c r="AN47" s="317"/>
      <c r="AO47" s="317"/>
      <c r="AP47" s="317"/>
      <c r="AQ47" s="318"/>
    </row>
    <row r="48" spans="1:43" s="19" customFormat="1" ht="13.5" customHeight="1" thickBot="1">
      <c r="A48" s="329"/>
      <c r="B48" s="330"/>
      <c r="C48" s="319"/>
      <c r="D48" s="319"/>
      <c r="E48" s="319"/>
      <c r="F48" s="319"/>
      <c r="G48" s="319"/>
      <c r="H48" s="319"/>
      <c r="I48" s="319"/>
      <c r="J48" s="319"/>
      <c r="K48" s="337"/>
      <c r="L48" s="338"/>
      <c r="M48" s="338"/>
      <c r="N48" s="339"/>
      <c r="O48" s="325"/>
      <c r="P48" s="326"/>
      <c r="Q48" s="75" t="str">
        <f t="shared" si="0"/>
        <v>  </v>
      </c>
      <c r="R48" s="76" t="s">
        <v>130</v>
      </c>
      <c r="S48" s="77" t="str">
        <f t="shared" si="1"/>
        <v>  </v>
      </c>
      <c r="T48" s="325"/>
      <c r="U48" s="326"/>
      <c r="V48" s="78"/>
      <c r="W48" s="337"/>
      <c r="X48" s="338"/>
      <c r="Y48" s="339"/>
      <c r="Z48" s="319"/>
      <c r="AA48" s="319"/>
      <c r="AB48" s="319"/>
      <c r="AC48" s="319"/>
      <c r="AD48" s="319"/>
      <c r="AE48" s="319"/>
      <c r="AF48" s="319"/>
      <c r="AG48" s="320"/>
      <c r="AH48" s="117"/>
      <c r="AI48" s="322"/>
      <c r="AJ48" s="319"/>
      <c r="AK48" s="319"/>
      <c r="AL48" s="319"/>
      <c r="AM48" s="319"/>
      <c r="AN48" s="319"/>
      <c r="AO48" s="319"/>
      <c r="AP48" s="319"/>
      <c r="AQ48" s="320"/>
    </row>
    <row r="49" spans="3:39" s="19" customFormat="1" ht="15" customHeight="1">
      <c r="C49" s="66"/>
      <c r="D49" s="67"/>
      <c r="E49" s="67"/>
      <c r="G49" s="67"/>
      <c r="I49" s="61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</row>
    <row r="50" spans="1:43" s="19" customFormat="1" ht="18" customHeight="1">
      <c r="A50" s="305" t="s">
        <v>132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</row>
    <row r="51" s="19" customFormat="1" ht="6" customHeight="1" thickBot="1"/>
    <row r="52" spans="1:100" s="19" customFormat="1" ht="15" customHeight="1">
      <c r="A52" s="306" t="s">
        <v>133</v>
      </c>
      <c r="B52" s="309" t="s">
        <v>20</v>
      </c>
      <c r="C52" s="286"/>
      <c r="D52" s="310"/>
      <c r="E52" s="47"/>
      <c r="F52" s="315" t="str">
        <f>B56</f>
        <v>Mikan</v>
      </c>
      <c r="G52" s="315"/>
      <c r="H52" s="315"/>
      <c r="I52" s="315"/>
      <c r="J52" s="315"/>
      <c r="K52" s="315" t="str">
        <f>B62</f>
        <v>Thunder</v>
      </c>
      <c r="L52" s="315"/>
      <c r="M52" s="315"/>
      <c r="N52" s="315"/>
      <c r="O52" s="315"/>
      <c r="P52" s="315" t="str">
        <f>B68</f>
        <v>Unknown α</v>
      </c>
      <c r="Q52" s="315"/>
      <c r="R52" s="315"/>
      <c r="S52" s="315"/>
      <c r="T52" s="315"/>
      <c r="U52" s="315" t="str">
        <f>B74</f>
        <v>Wing</v>
      </c>
      <c r="V52" s="315"/>
      <c r="W52" s="315"/>
      <c r="X52" s="315"/>
      <c r="Y52" s="315"/>
      <c r="Z52" s="315" t="str">
        <f>B80</f>
        <v>レッドビッキーズ　壱</v>
      </c>
      <c r="AA52" s="315"/>
      <c r="AB52" s="315"/>
      <c r="AC52" s="315"/>
      <c r="AD52" s="315"/>
      <c r="AE52" s="315" t="str">
        <f>B86</f>
        <v>WEED</v>
      </c>
      <c r="AF52" s="315"/>
      <c r="AG52" s="315"/>
      <c r="AH52" s="315"/>
      <c r="AI52" s="315"/>
      <c r="AJ52" s="309" t="s">
        <v>21</v>
      </c>
      <c r="AK52" s="286"/>
      <c r="AL52" s="287"/>
      <c r="AM52" s="285" t="s">
        <v>22</v>
      </c>
      <c r="AN52" s="286"/>
      <c r="AO52" s="287"/>
      <c r="AP52" s="293" t="s">
        <v>23</v>
      </c>
      <c r="AQ52" s="296" t="s">
        <v>24</v>
      </c>
      <c r="CV52" s="59"/>
    </row>
    <row r="53" spans="1:100" s="19" customFormat="1" ht="15" customHeight="1">
      <c r="A53" s="307"/>
      <c r="B53" s="311"/>
      <c r="C53" s="233"/>
      <c r="D53" s="312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1"/>
      <c r="AK53" s="233"/>
      <c r="AL53" s="289"/>
      <c r="AM53" s="288"/>
      <c r="AN53" s="233"/>
      <c r="AO53" s="289"/>
      <c r="AP53" s="294"/>
      <c r="AQ53" s="297"/>
      <c r="CV53" s="59"/>
    </row>
    <row r="54" spans="1:100" s="19" customFormat="1" ht="15" customHeight="1">
      <c r="A54" s="307"/>
      <c r="B54" s="311"/>
      <c r="C54" s="233"/>
      <c r="D54" s="312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1"/>
      <c r="AK54" s="233"/>
      <c r="AL54" s="289"/>
      <c r="AM54" s="288"/>
      <c r="AN54" s="233"/>
      <c r="AO54" s="289"/>
      <c r="AP54" s="294"/>
      <c r="AQ54" s="297"/>
      <c r="AS54" s="233" t="s">
        <v>25</v>
      </c>
      <c r="AT54" s="299" t="s">
        <v>134</v>
      </c>
      <c r="CV54" s="59"/>
    </row>
    <row r="55" spans="1:100" s="19" customFormat="1" ht="15" customHeight="1">
      <c r="A55" s="308"/>
      <c r="B55" s="313"/>
      <c r="C55" s="291"/>
      <c r="D55" s="314"/>
      <c r="E55" s="50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3"/>
      <c r="AK55" s="291"/>
      <c r="AL55" s="292"/>
      <c r="AM55" s="290"/>
      <c r="AN55" s="291"/>
      <c r="AO55" s="292"/>
      <c r="AP55" s="295"/>
      <c r="AQ55" s="298"/>
      <c r="AS55" s="233"/>
      <c r="AT55" s="233"/>
      <c r="CV55" s="59"/>
    </row>
    <row r="56" spans="1:56" ht="18" customHeight="1">
      <c r="A56" s="300" t="str">
        <f>J2</f>
        <v>〔種 目　： トリムフリー 〕</v>
      </c>
      <c r="B56" s="251" t="str">
        <f>C5</f>
        <v>Mikan</v>
      </c>
      <c r="C56" s="252"/>
      <c r="D56" s="253"/>
      <c r="E56" s="258">
        <f>IF($CA$118="A",CC120,IF($CA$118="B",CF120,CI120))</f>
      </c>
      <c r="F56" s="303"/>
      <c r="G56" s="264"/>
      <c r="H56" s="264"/>
      <c r="I56" s="264"/>
      <c r="J56" s="265"/>
      <c r="K56" s="80">
        <f>COUNTIF(L59:L61,"○")</f>
        <v>0</v>
      </c>
      <c r="L56" s="80"/>
      <c r="M56" s="83" t="s">
        <v>135</v>
      </c>
      <c r="N56" s="80"/>
      <c r="O56" s="81">
        <f>COUNTIF(N59:N61,"○")</f>
        <v>2</v>
      </c>
      <c r="P56" s="80">
        <f>COUNTIF(Q59:Q61,"○")</f>
        <v>0</v>
      </c>
      <c r="Q56" s="80"/>
      <c r="R56" s="83" t="s">
        <v>136</v>
      </c>
      <c r="S56" s="80"/>
      <c r="T56" s="81">
        <f>COUNTIF(S59:S61,"○")</f>
        <v>2</v>
      </c>
      <c r="U56" s="80">
        <f>COUNTIF(V59:V61,"○")</f>
        <v>0</v>
      </c>
      <c r="V56" s="80"/>
      <c r="W56" s="83" t="s">
        <v>137</v>
      </c>
      <c r="X56" s="80"/>
      <c r="Y56" s="81">
        <f>COUNTIF(X59:X61,"○")</f>
        <v>2</v>
      </c>
      <c r="Z56" s="80">
        <f>COUNTIF(AA59:AA61,"○")</f>
        <v>0</v>
      </c>
      <c r="AA56" s="80"/>
      <c r="AB56" s="83" t="s">
        <v>138</v>
      </c>
      <c r="AC56" s="80"/>
      <c r="AD56" s="81">
        <f>COUNTIF(AC59:AC61,"○")</f>
        <v>2</v>
      </c>
      <c r="AE56" s="84"/>
      <c r="AF56" s="84"/>
      <c r="AG56" s="84"/>
      <c r="AH56" s="84"/>
      <c r="AI56" s="85"/>
      <c r="AJ56" s="270">
        <f>COUNTIF(F57:AE57,"○")</f>
        <v>0</v>
      </c>
      <c r="AK56" s="236" t="s">
        <v>139</v>
      </c>
      <c r="AL56" s="238">
        <f>COUNTIF(J58:AI58,"○")</f>
        <v>4</v>
      </c>
      <c r="AM56" s="243">
        <f>IF(AO60=0,10,AM60/AO60)</f>
        <v>0</v>
      </c>
      <c r="AN56" s="244"/>
      <c r="AO56" s="245"/>
      <c r="AP56" s="247">
        <f>SUM(F59:F61,K59:K61,P59:P61,U59:U61,Z59:Z61,AE59:AE61)/SUM(J59:J61,O59:O61,T59:T61,Y59:Y61,AD59:AD61,AI59:AI61)</f>
        <v>0.525</v>
      </c>
      <c r="AQ56" s="283">
        <f>IF(AS$94=AS$93,RANK(BC56,BC$56:BC$89,0),"")</f>
        <v>6</v>
      </c>
      <c r="AS56" s="59">
        <f>SUM(AJ56:AL61)</f>
        <v>4</v>
      </c>
      <c r="AT56" s="59">
        <f>AU56-AV56</f>
        <v>0</v>
      </c>
      <c r="AU56" s="59">
        <f>SUM(F56:AI56)</f>
        <v>8</v>
      </c>
      <c r="AV56" s="59">
        <f>SUM(AM60:AO61)</f>
        <v>8</v>
      </c>
      <c r="AX56" s="233">
        <f>RANK(AJ56,AJ56:AJ91,1)</f>
        <v>1</v>
      </c>
      <c r="AY56" s="233">
        <f>RANK(BD56,BD56:BD91,1)</f>
        <v>1</v>
      </c>
      <c r="AZ56" s="233">
        <f>RANK(AP56,AP56:AP89,1)</f>
        <v>1</v>
      </c>
      <c r="BA56" s="233">
        <f>AX56*100</f>
        <v>100</v>
      </c>
      <c r="BB56" s="233">
        <f>AY56*10</f>
        <v>10</v>
      </c>
      <c r="BC56" s="233">
        <f>SUM(AZ56:BB61)</f>
        <v>111</v>
      </c>
      <c r="BD56" s="233">
        <f>AM56-AO56</f>
        <v>0</v>
      </c>
    </row>
    <row r="57" spans="1:56" ht="13.5" customHeight="1" hidden="1">
      <c r="A57" s="301"/>
      <c r="B57" s="251"/>
      <c r="C57" s="252"/>
      <c r="D57" s="253"/>
      <c r="E57" s="258"/>
      <c r="F57" s="303"/>
      <c r="G57" s="264"/>
      <c r="H57" s="264"/>
      <c r="I57" s="264"/>
      <c r="J57" s="265"/>
      <c r="K57" s="80" t="str">
        <f>IF(K56&gt;O56,"○","　")</f>
        <v>　</v>
      </c>
      <c r="L57" s="80"/>
      <c r="M57" s="80"/>
      <c r="N57" s="80"/>
      <c r="O57" s="81"/>
      <c r="P57" s="80" t="str">
        <f>IF(P56&gt;T56,"○","　")</f>
        <v>　</v>
      </c>
      <c r="Q57" s="80"/>
      <c r="R57" s="80"/>
      <c r="S57" s="80"/>
      <c r="T57" s="81"/>
      <c r="U57" s="80" t="str">
        <f>IF(U56&gt;Y56,"○","　")</f>
        <v>　</v>
      </c>
      <c r="V57" s="80"/>
      <c r="W57" s="80"/>
      <c r="X57" s="80"/>
      <c r="Y57" s="81"/>
      <c r="Z57" s="80" t="str">
        <f>IF(Z56&gt;AD56,"○","　")</f>
        <v>　</v>
      </c>
      <c r="AA57" s="80"/>
      <c r="AB57" s="80"/>
      <c r="AC57" s="80"/>
      <c r="AD57" s="81"/>
      <c r="AE57" s="84"/>
      <c r="AF57" s="84"/>
      <c r="AG57" s="84"/>
      <c r="AH57" s="84"/>
      <c r="AI57" s="85"/>
      <c r="AJ57" s="270"/>
      <c r="AK57" s="236"/>
      <c r="AL57" s="238"/>
      <c r="AM57" s="243"/>
      <c r="AN57" s="244"/>
      <c r="AO57" s="245"/>
      <c r="AP57" s="247"/>
      <c r="AQ57" s="284"/>
      <c r="AX57" s="233"/>
      <c r="AY57" s="233"/>
      <c r="AZ57" s="233"/>
      <c r="BA57" s="233"/>
      <c r="BB57" s="233"/>
      <c r="BC57" s="233"/>
      <c r="BD57" s="233"/>
    </row>
    <row r="58" spans="1:56" ht="13.5" customHeight="1" hidden="1">
      <c r="A58" s="301"/>
      <c r="B58" s="251"/>
      <c r="C58" s="252"/>
      <c r="D58" s="253"/>
      <c r="E58" s="258"/>
      <c r="F58" s="303"/>
      <c r="G58" s="264"/>
      <c r="H58" s="264"/>
      <c r="I58" s="264"/>
      <c r="J58" s="265"/>
      <c r="K58" s="80"/>
      <c r="L58" s="80"/>
      <c r="M58" s="80"/>
      <c r="N58" s="80"/>
      <c r="O58" s="81" t="str">
        <f>IF(O56&gt;K56,"○","　")</f>
        <v>○</v>
      </c>
      <c r="P58" s="80"/>
      <c r="Q58" s="80"/>
      <c r="R58" s="80"/>
      <c r="S58" s="80"/>
      <c r="T58" s="81" t="str">
        <f>IF(T56&gt;P56,"○","　")</f>
        <v>○</v>
      </c>
      <c r="U58" s="80"/>
      <c r="V58" s="80"/>
      <c r="W58" s="80"/>
      <c r="X58" s="80"/>
      <c r="Y58" s="81" t="str">
        <f>IF(Y56&gt;U56,"○","　")</f>
        <v>○</v>
      </c>
      <c r="Z58" s="80"/>
      <c r="AA58" s="80"/>
      <c r="AB58" s="80"/>
      <c r="AC58" s="80"/>
      <c r="AD58" s="81" t="str">
        <f>IF(AD56&gt;Z56,"○","　")</f>
        <v>○</v>
      </c>
      <c r="AE58" s="84"/>
      <c r="AF58" s="84"/>
      <c r="AG58" s="84"/>
      <c r="AH58" s="84"/>
      <c r="AI58" s="85"/>
      <c r="AJ58" s="270"/>
      <c r="AK58" s="236"/>
      <c r="AL58" s="238"/>
      <c r="AM58" s="243"/>
      <c r="AN58" s="244"/>
      <c r="AO58" s="245"/>
      <c r="AP58" s="247"/>
      <c r="AQ58" s="284"/>
      <c r="AX58" s="233"/>
      <c r="AY58" s="233"/>
      <c r="AZ58" s="233"/>
      <c r="BA58" s="233"/>
      <c r="BB58" s="233"/>
      <c r="BC58" s="233"/>
      <c r="BD58" s="233"/>
    </row>
    <row r="59" spans="1:56" ht="18" customHeight="1">
      <c r="A59" s="301"/>
      <c r="B59" s="251"/>
      <c r="C59" s="252"/>
      <c r="D59" s="253"/>
      <c r="E59" s="258"/>
      <c r="F59" s="303"/>
      <c r="G59" s="264"/>
      <c r="H59" s="264"/>
      <c r="I59" s="264"/>
      <c r="J59" s="265"/>
      <c r="K59" s="80">
        <f>O43</f>
        <v>12</v>
      </c>
      <c r="L59" s="80" t="str">
        <f>IF(K59&gt;O59,"○","　")</f>
        <v>　</v>
      </c>
      <c r="M59" s="80" t="s">
        <v>139</v>
      </c>
      <c r="N59" s="80" t="str">
        <f>IF(O59&gt;K59,"○","　")</f>
        <v>○</v>
      </c>
      <c r="O59" s="81">
        <v>15</v>
      </c>
      <c r="P59" s="80">
        <f>O12</f>
        <v>8</v>
      </c>
      <c r="Q59" s="80" t="str">
        <f>IF(P59&gt;T59,"○","　")</f>
        <v>　</v>
      </c>
      <c r="R59" s="80" t="s">
        <v>139</v>
      </c>
      <c r="S59" s="80" t="str">
        <f>IF(T59&gt;P59,"○","　")</f>
        <v>○</v>
      </c>
      <c r="T59" s="81">
        <f>T12</f>
        <v>15</v>
      </c>
      <c r="U59" s="80">
        <f>O31</f>
        <v>6</v>
      </c>
      <c r="V59" s="80" t="str">
        <f>IF(U59&gt;Y59,"○","　")</f>
        <v>　</v>
      </c>
      <c r="W59" s="80" t="s">
        <v>139</v>
      </c>
      <c r="X59" s="80" t="str">
        <f>IF(Y59&gt;U59,"○","　")</f>
        <v>○</v>
      </c>
      <c r="Y59" s="81">
        <f>T31</f>
        <v>15</v>
      </c>
      <c r="Z59" s="80">
        <f>O24</f>
        <v>11</v>
      </c>
      <c r="AA59" s="80" t="str">
        <f>IF(Z59&gt;AD59,"○","　")</f>
        <v>　</v>
      </c>
      <c r="AB59" s="80" t="s">
        <v>139</v>
      </c>
      <c r="AC59" s="80" t="str">
        <f>IF(AD59&gt;Z59,"○","　")</f>
        <v>○</v>
      </c>
      <c r="AD59" s="81">
        <f>T24</f>
        <v>15</v>
      </c>
      <c r="AE59" s="84"/>
      <c r="AF59" s="84"/>
      <c r="AG59" s="84"/>
      <c r="AH59" s="84"/>
      <c r="AI59" s="85"/>
      <c r="AJ59" s="270"/>
      <c r="AK59" s="236"/>
      <c r="AL59" s="238"/>
      <c r="AM59" s="243"/>
      <c r="AN59" s="244"/>
      <c r="AO59" s="245"/>
      <c r="AP59" s="247"/>
      <c r="AQ59" s="284"/>
      <c r="AX59" s="233"/>
      <c r="AY59" s="233"/>
      <c r="AZ59" s="233"/>
      <c r="BA59" s="233"/>
      <c r="BB59" s="233"/>
      <c r="BC59" s="233"/>
      <c r="BD59" s="233"/>
    </row>
    <row r="60" spans="1:56" ht="18" customHeight="1">
      <c r="A60" s="301"/>
      <c r="B60" s="251"/>
      <c r="C60" s="252"/>
      <c r="D60" s="253"/>
      <c r="E60" s="258"/>
      <c r="F60" s="303"/>
      <c r="G60" s="264"/>
      <c r="H60" s="264"/>
      <c r="I60" s="264"/>
      <c r="J60" s="265"/>
      <c r="K60" s="80">
        <f>O44</f>
        <v>7</v>
      </c>
      <c r="L60" s="80" t="str">
        <f>IF(K60&gt;O60,"○","　")</f>
        <v>　</v>
      </c>
      <c r="M60" s="80" t="s">
        <v>32</v>
      </c>
      <c r="N60" s="80" t="str">
        <f>IF(O60&gt;K60,"○","　")</f>
        <v>○</v>
      </c>
      <c r="O60" s="81">
        <f>T44</f>
        <v>15</v>
      </c>
      <c r="P60" s="80">
        <f>O13</f>
        <v>1</v>
      </c>
      <c r="Q60" s="80" t="str">
        <f>IF(P60&gt;T60,"○","　")</f>
        <v>　</v>
      </c>
      <c r="R60" s="80" t="s">
        <v>32</v>
      </c>
      <c r="S60" s="80" t="str">
        <f>IF(T60&gt;P60,"○","　")</f>
        <v>○</v>
      </c>
      <c r="T60" s="81">
        <f>T13</f>
        <v>15</v>
      </c>
      <c r="U60" s="80">
        <f>O32</f>
        <v>9</v>
      </c>
      <c r="V60" s="80" t="str">
        <f>IF(U60&gt;Y60,"○","　")</f>
        <v>　</v>
      </c>
      <c r="W60" s="80" t="s">
        <v>32</v>
      </c>
      <c r="X60" s="80" t="str">
        <f>IF(Y60&gt;U60,"○","　")</f>
        <v>○</v>
      </c>
      <c r="Y60" s="81">
        <f>T32</f>
        <v>15</v>
      </c>
      <c r="Z60" s="80">
        <f>O25</f>
        <v>9</v>
      </c>
      <c r="AA60" s="80" t="str">
        <f>IF(Z60&gt;AD60,"○","　")</f>
        <v>　</v>
      </c>
      <c r="AB60" s="80" t="s">
        <v>32</v>
      </c>
      <c r="AC60" s="80" t="str">
        <f>IF(AD60&gt;Z60,"○","　")</f>
        <v>○</v>
      </c>
      <c r="AD60" s="81">
        <f>T25</f>
        <v>15</v>
      </c>
      <c r="AE60" s="84"/>
      <c r="AF60" s="84"/>
      <c r="AG60" s="84"/>
      <c r="AH60" s="84"/>
      <c r="AI60" s="85"/>
      <c r="AJ60" s="270"/>
      <c r="AK60" s="236"/>
      <c r="AL60" s="238"/>
      <c r="AM60" s="234">
        <f>SUM(F56,K56,P56,U56,Z56,AE56)</f>
        <v>0</v>
      </c>
      <c r="AN60" s="236" t="s">
        <v>32</v>
      </c>
      <c r="AO60" s="238">
        <f>SUM(J56,O56,T56,Y56,AD56,AI56)</f>
        <v>8</v>
      </c>
      <c r="AP60" s="247"/>
      <c r="AQ60" s="284"/>
      <c r="AX60" s="233"/>
      <c r="AY60" s="233"/>
      <c r="AZ60" s="233"/>
      <c r="BA60" s="233"/>
      <c r="BB60" s="233"/>
      <c r="BC60" s="233"/>
      <c r="BD60" s="233"/>
    </row>
    <row r="61" spans="1:56" ht="18" customHeight="1">
      <c r="A61" s="301"/>
      <c r="B61" s="251"/>
      <c r="C61" s="252"/>
      <c r="D61" s="253"/>
      <c r="E61" s="278"/>
      <c r="F61" s="304"/>
      <c r="G61" s="280"/>
      <c r="H61" s="280"/>
      <c r="I61" s="280"/>
      <c r="J61" s="281"/>
      <c r="K61" s="80">
        <f>O45</f>
        <v>0</v>
      </c>
      <c r="L61" s="80" t="str">
        <f>IF(K61&gt;O61,"○","　")</f>
        <v>　</v>
      </c>
      <c r="M61" s="80" t="s">
        <v>32</v>
      </c>
      <c r="N61" s="80" t="str">
        <f>IF(O61&gt;K61,"○","　")</f>
        <v>　</v>
      </c>
      <c r="O61" s="81">
        <f>T45</f>
        <v>0</v>
      </c>
      <c r="P61" s="80">
        <f>O14</f>
        <v>0</v>
      </c>
      <c r="Q61" s="80" t="str">
        <f>IF(P61&gt;T61,"○","　")</f>
        <v>　</v>
      </c>
      <c r="R61" s="80" t="s">
        <v>32</v>
      </c>
      <c r="S61" s="80" t="str">
        <f>IF(T61&gt;P61,"○","　")</f>
        <v>　</v>
      </c>
      <c r="T61" s="81">
        <f>T14</f>
        <v>0</v>
      </c>
      <c r="U61" s="80">
        <f>O33</f>
        <v>0</v>
      </c>
      <c r="V61" s="80" t="str">
        <f>IF(U61&gt;Y61,"○","　")</f>
        <v>　</v>
      </c>
      <c r="W61" s="80" t="s">
        <v>32</v>
      </c>
      <c r="X61" s="80" t="str">
        <f>IF(Y61&gt;U61,"○","　")</f>
        <v>　</v>
      </c>
      <c r="Y61" s="81">
        <f>T33</f>
        <v>0</v>
      </c>
      <c r="Z61" s="80">
        <f>O26</f>
        <v>0</v>
      </c>
      <c r="AA61" s="80" t="str">
        <f>IF(Z61&gt;AD61,"○","　")</f>
        <v>　</v>
      </c>
      <c r="AB61" s="82" t="s">
        <v>32</v>
      </c>
      <c r="AC61" s="80" t="str">
        <f>IF(AD61&gt;Z61,"○","　")</f>
        <v>　</v>
      </c>
      <c r="AD61" s="81">
        <f>T26</f>
        <v>0</v>
      </c>
      <c r="AE61" s="86"/>
      <c r="AF61" s="86"/>
      <c r="AG61" s="86"/>
      <c r="AH61" s="86"/>
      <c r="AI61" s="87"/>
      <c r="AJ61" s="282"/>
      <c r="AK61" s="275"/>
      <c r="AL61" s="276"/>
      <c r="AM61" s="274"/>
      <c r="AN61" s="275"/>
      <c r="AO61" s="276"/>
      <c r="AP61" s="277"/>
      <c r="AQ61" s="284"/>
      <c r="AX61" s="233"/>
      <c r="AY61" s="233"/>
      <c r="AZ61" s="233"/>
      <c r="BA61" s="233"/>
      <c r="BB61" s="233"/>
      <c r="BC61" s="233"/>
      <c r="BD61" s="233"/>
    </row>
    <row r="62" spans="1:56" ht="18" customHeight="1">
      <c r="A62" s="301"/>
      <c r="B62" s="251" t="str">
        <f>C6</f>
        <v>Thunder</v>
      </c>
      <c r="C62" s="252"/>
      <c r="D62" s="253"/>
      <c r="E62" s="257">
        <f>IF($CA$118="A",CC121,IF($CA$118="B",CF121,CI121))</f>
      </c>
      <c r="F62" s="88">
        <f>COUNTIF(G65:G67,"○")</f>
        <v>2</v>
      </c>
      <c r="G62" s="88"/>
      <c r="H62" s="88" t="str">
        <f>M56</f>
        <v>⑪</v>
      </c>
      <c r="I62" s="88"/>
      <c r="J62" s="88">
        <f>COUNTIF(I65:I67,"○")</f>
        <v>0</v>
      </c>
      <c r="K62" s="260"/>
      <c r="L62" s="261"/>
      <c r="M62" s="261"/>
      <c r="N62" s="261"/>
      <c r="O62" s="262"/>
      <c r="P62" s="89"/>
      <c r="Q62" s="89"/>
      <c r="R62" s="89"/>
      <c r="S62" s="89"/>
      <c r="T62" s="90"/>
      <c r="U62" s="88">
        <f>COUNTIF(V65:V67,"○")</f>
        <v>2</v>
      </c>
      <c r="V62" s="88"/>
      <c r="W62" s="91" t="s">
        <v>140</v>
      </c>
      <c r="X62" s="88"/>
      <c r="Y62" s="92">
        <f>COUNTIF(X65:X67,"○")</f>
        <v>1</v>
      </c>
      <c r="Z62" s="88">
        <f>COUNTIF(AA65:AA67,"○")</f>
        <v>0</v>
      </c>
      <c r="AA62" s="88"/>
      <c r="AB62" s="91" t="s">
        <v>141</v>
      </c>
      <c r="AC62" s="88"/>
      <c r="AD62" s="92">
        <f>COUNTIF(AC65:AC67,"○")</f>
        <v>2</v>
      </c>
      <c r="AE62" s="88">
        <f>COUNTIF(AF65:AF67,"○")</f>
        <v>1</v>
      </c>
      <c r="AF62" s="88"/>
      <c r="AG62" s="83" t="s">
        <v>142</v>
      </c>
      <c r="AH62" s="88"/>
      <c r="AI62" s="92">
        <f>COUNTIF(AH65:AH67,"○")</f>
        <v>2</v>
      </c>
      <c r="AJ62" s="269">
        <f>COUNTIF(F63:AE63,"○")</f>
        <v>2</v>
      </c>
      <c r="AK62" s="272" t="s">
        <v>32</v>
      </c>
      <c r="AL62" s="273">
        <f>COUNTIF(J64:AI64,"○")</f>
        <v>2</v>
      </c>
      <c r="AM62" s="240">
        <f>IF(AO66=0,10,AM66/AO66)</f>
        <v>1</v>
      </c>
      <c r="AN62" s="241"/>
      <c r="AO62" s="242"/>
      <c r="AP62" s="246">
        <f>SUM(F65:F67,K65:K67,P65:P67,U65:U67,Z65:Z67,AE65:AE67)/SUM(J65:J67,O65:O67,T65:T67,Y65:Y67,AD65:AD67,AI65:AI67)</f>
        <v>1.062992125984252</v>
      </c>
      <c r="AQ62" s="249">
        <f>IF(AS$94=AS$93,RANK(BC62,BC$56:BC$89,0),"")</f>
        <v>4</v>
      </c>
      <c r="AS62" s="59">
        <f>SUM(AJ62:AL67)</f>
        <v>4</v>
      </c>
      <c r="AT62" s="59">
        <f>AU62-AV62</f>
        <v>0</v>
      </c>
      <c r="AU62" s="59">
        <f>SUM(F62:AI62)</f>
        <v>10</v>
      </c>
      <c r="AV62" s="59">
        <f>SUM(AM66:AO67)</f>
        <v>10</v>
      </c>
      <c r="AX62" s="233">
        <f>RANK(AJ62,AJ56:AJ91,1)</f>
        <v>2</v>
      </c>
      <c r="AY62" s="233">
        <f>RANK(BD62,BD56:BD91,1)</f>
        <v>2</v>
      </c>
      <c r="AZ62" s="233">
        <f>RANK(AP62,AP56:AP89,1)</f>
        <v>4</v>
      </c>
      <c r="BA62" s="233">
        <f>AX62*100</f>
        <v>200</v>
      </c>
      <c r="BB62" s="233">
        <f>AY62*10</f>
        <v>20</v>
      </c>
      <c r="BC62" s="233">
        <f>SUM(AZ62:BB67)</f>
        <v>224</v>
      </c>
      <c r="BD62" s="233">
        <f>AM62-AO62</f>
        <v>1</v>
      </c>
    </row>
    <row r="63" spans="1:56" ht="13.5" customHeight="1" hidden="1">
      <c r="A63" s="301"/>
      <c r="B63" s="251"/>
      <c r="C63" s="252"/>
      <c r="D63" s="253"/>
      <c r="E63" s="258"/>
      <c r="F63" s="80" t="str">
        <f>IF(F62&gt;J62,"○","　")</f>
        <v>○</v>
      </c>
      <c r="G63" s="80"/>
      <c r="H63" s="80"/>
      <c r="I63" s="80"/>
      <c r="J63" s="80"/>
      <c r="K63" s="263"/>
      <c r="L63" s="264"/>
      <c r="M63" s="264"/>
      <c r="N63" s="264"/>
      <c r="O63" s="265"/>
      <c r="P63" s="84"/>
      <c r="Q63" s="84"/>
      <c r="R63" s="84"/>
      <c r="S63" s="84"/>
      <c r="T63" s="85"/>
      <c r="U63" s="80" t="str">
        <f>IF(U62&gt;Y62,"○","　")</f>
        <v>○</v>
      </c>
      <c r="V63" s="80"/>
      <c r="W63" s="80"/>
      <c r="X63" s="80"/>
      <c r="Y63" s="81"/>
      <c r="Z63" s="80" t="str">
        <f>IF(Z62&gt;AD62,"○","　")</f>
        <v>　</v>
      </c>
      <c r="AA63" s="80"/>
      <c r="AB63" s="80"/>
      <c r="AC63" s="80"/>
      <c r="AD63" s="81"/>
      <c r="AE63" s="80" t="str">
        <f>IF(AE62&gt;AI62,"○","　")</f>
        <v>　</v>
      </c>
      <c r="AF63" s="80"/>
      <c r="AG63" s="80"/>
      <c r="AH63" s="80"/>
      <c r="AI63" s="81"/>
      <c r="AJ63" s="270"/>
      <c r="AK63" s="236"/>
      <c r="AL63" s="238"/>
      <c r="AM63" s="243"/>
      <c r="AN63" s="244"/>
      <c r="AO63" s="245"/>
      <c r="AP63" s="247"/>
      <c r="AQ63" s="249"/>
      <c r="AX63" s="233"/>
      <c r="AY63" s="233"/>
      <c r="AZ63" s="233"/>
      <c r="BA63" s="233"/>
      <c r="BB63" s="233"/>
      <c r="BC63" s="233"/>
      <c r="BD63" s="233"/>
    </row>
    <row r="64" spans="1:56" ht="13.5" customHeight="1" hidden="1">
      <c r="A64" s="301"/>
      <c r="B64" s="251"/>
      <c r="C64" s="252"/>
      <c r="D64" s="253"/>
      <c r="E64" s="258"/>
      <c r="F64" s="80"/>
      <c r="G64" s="80"/>
      <c r="H64" s="80"/>
      <c r="I64" s="80"/>
      <c r="J64" s="80" t="str">
        <f>IF(J62&gt;F62,"○","　")</f>
        <v>　</v>
      </c>
      <c r="K64" s="263"/>
      <c r="L64" s="264"/>
      <c r="M64" s="264"/>
      <c r="N64" s="264"/>
      <c r="O64" s="265"/>
      <c r="P64" s="84"/>
      <c r="Q64" s="84"/>
      <c r="R64" s="84"/>
      <c r="S64" s="84"/>
      <c r="T64" s="85"/>
      <c r="U64" s="80"/>
      <c r="V64" s="80"/>
      <c r="W64" s="80"/>
      <c r="X64" s="80"/>
      <c r="Y64" s="81" t="str">
        <f>IF(Y62&gt;U62,"○","　")</f>
        <v>　</v>
      </c>
      <c r="Z64" s="80"/>
      <c r="AA64" s="80"/>
      <c r="AB64" s="80"/>
      <c r="AC64" s="80"/>
      <c r="AD64" s="81" t="str">
        <f>IF(AD62&gt;Z62,"○","　")</f>
        <v>○</v>
      </c>
      <c r="AE64" s="80"/>
      <c r="AF64" s="80"/>
      <c r="AG64" s="80"/>
      <c r="AH64" s="80"/>
      <c r="AI64" s="81" t="str">
        <f>IF(AI62&gt;AE62,"○","　")</f>
        <v>○</v>
      </c>
      <c r="AJ64" s="270"/>
      <c r="AK64" s="236"/>
      <c r="AL64" s="238"/>
      <c r="AM64" s="243"/>
      <c r="AN64" s="244"/>
      <c r="AO64" s="245"/>
      <c r="AP64" s="247"/>
      <c r="AQ64" s="249"/>
      <c r="AX64" s="233"/>
      <c r="AY64" s="233"/>
      <c r="AZ64" s="233"/>
      <c r="BA64" s="233"/>
      <c r="BB64" s="233"/>
      <c r="BC64" s="233"/>
      <c r="BD64" s="233"/>
    </row>
    <row r="65" spans="1:56" ht="18" customHeight="1">
      <c r="A65" s="301"/>
      <c r="B65" s="251"/>
      <c r="C65" s="252"/>
      <c r="D65" s="253"/>
      <c r="E65" s="258"/>
      <c r="F65" s="80">
        <f>O59</f>
        <v>15</v>
      </c>
      <c r="G65" s="80" t="str">
        <f>IF(F65&gt;J65,"○","　")</f>
        <v>○</v>
      </c>
      <c r="H65" s="80" t="s">
        <v>139</v>
      </c>
      <c r="I65" s="80" t="str">
        <f>IF(J65&gt;F65,"○","　")</f>
        <v>　</v>
      </c>
      <c r="J65" s="80">
        <f>K59</f>
        <v>12</v>
      </c>
      <c r="K65" s="263"/>
      <c r="L65" s="264"/>
      <c r="M65" s="264"/>
      <c r="N65" s="264"/>
      <c r="O65" s="265"/>
      <c r="P65" s="84"/>
      <c r="Q65" s="84"/>
      <c r="R65" s="84"/>
      <c r="S65" s="84"/>
      <c r="T65" s="85"/>
      <c r="U65" s="80">
        <f>O15</f>
        <v>13</v>
      </c>
      <c r="V65" s="80" t="str">
        <f>IF(U65&gt;Y65,"○","　")</f>
        <v>　</v>
      </c>
      <c r="W65" s="80" t="s">
        <v>139</v>
      </c>
      <c r="X65" s="80" t="str">
        <f>IF(Y65&gt;U65,"○","　")</f>
        <v>○</v>
      </c>
      <c r="Y65" s="81">
        <f>T15</f>
        <v>15</v>
      </c>
      <c r="Z65" s="80">
        <f>O37</f>
        <v>11</v>
      </c>
      <c r="AA65" s="80" t="str">
        <f>IF(Z65&gt;AD65,"○","　")</f>
        <v>　</v>
      </c>
      <c r="AB65" s="80" t="s">
        <v>139</v>
      </c>
      <c r="AC65" s="80" t="str">
        <f>IF(AD65&gt;Z65,"○","　")</f>
        <v>○</v>
      </c>
      <c r="AD65" s="81">
        <f>T37</f>
        <v>15</v>
      </c>
      <c r="AE65" s="80">
        <f>O27</f>
        <v>15</v>
      </c>
      <c r="AF65" s="80" t="str">
        <f>IF(AE65&gt;AI65,"○","　")</f>
        <v>○</v>
      </c>
      <c r="AG65" s="80" t="s">
        <v>139</v>
      </c>
      <c r="AH65" s="80" t="str">
        <f>IF(AI65&gt;AE65,"○","　")</f>
        <v>　</v>
      </c>
      <c r="AI65" s="81">
        <f>T27</f>
        <v>11</v>
      </c>
      <c r="AJ65" s="270"/>
      <c r="AK65" s="236"/>
      <c r="AL65" s="238"/>
      <c r="AM65" s="243"/>
      <c r="AN65" s="244"/>
      <c r="AO65" s="245"/>
      <c r="AP65" s="247"/>
      <c r="AQ65" s="249"/>
      <c r="AX65" s="233"/>
      <c r="AY65" s="233"/>
      <c r="AZ65" s="233"/>
      <c r="BA65" s="233"/>
      <c r="BB65" s="233"/>
      <c r="BC65" s="233"/>
      <c r="BD65" s="233"/>
    </row>
    <row r="66" spans="1:56" ht="18" customHeight="1">
      <c r="A66" s="301"/>
      <c r="B66" s="251"/>
      <c r="C66" s="252"/>
      <c r="D66" s="253"/>
      <c r="E66" s="258"/>
      <c r="F66" s="80">
        <f>O60</f>
        <v>15</v>
      </c>
      <c r="G66" s="80" t="str">
        <f>IF(F66&gt;J66,"○","　")</f>
        <v>○</v>
      </c>
      <c r="H66" s="80" t="s">
        <v>32</v>
      </c>
      <c r="I66" s="80" t="str">
        <f>IF(J66&gt;F66,"○","　")</f>
        <v>　</v>
      </c>
      <c r="J66" s="80">
        <f>K60</f>
        <v>7</v>
      </c>
      <c r="K66" s="263"/>
      <c r="L66" s="264"/>
      <c r="M66" s="264"/>
      <c r="N66" s="264"/>
      <c r="O66" s="265"/>
      <c r="P66" s="84"/>
      <c r="Q66" s="84"/>
      <c r="R66" s="84"/>
      <c r="S66" s="84"/>
      <c r="T66" s="85"/>
      <c r="U66" s="80">
        <f>O16</f>
        <v>15</v>
      </c>
      <c r="V66" s="80" t="str">
        <f>IF(U66&gt;Y66,"○","　")</f>
        <v>○</v>
      </c>
      <c r="W66" s="80" t="s">
        <v>32</v>
      </c>
      <c r="X66" s="80" t="str">
        <f>IF(Y66&gt;U66,"○","　")</f>
        <v>　</v>
      </c>
      <c r="Y66" s="81">
        <f>T16</f>
        <v>11</v>
      </c>
      <c r="Z66" s="80">
        <f>O38</f>
        <v>12</v>
      </c>
      <c r="AA66" s="80" t="str">
        <f>IF(Z66&gt;AD66,"○","　")</f>
        <v>　</v>
      </c>
      <c r="AB66" s="80" t="s">
        <v>32</v>
      </c>
      <c r="AC66" s="80" t="str">
        <f>IF(AD66&gt;Z66,"○","　")</f>
        <v>○</v>
      </c>
      <c r="AD66" s="81">
        <f>T38</f>
        <v>15</v>
      </c>
      <c r="AE66" s="80">
        <f>O28</f>
        <v>12</v>
      </c>
      <c r="AF66" s="80" t="str">
        <f>IF(AE66&gt;AI66,"○","　")</f>
        <v>　</v>
      </c>
      <c r="AG66" s="80" t="s">
        <v>32</v>
      </c>
      <c r="AH66" s="80" t="str">
        <f>IF(AI66&gt;AE66,"○","　")</f>
        <v>○</v>
      </c>
      <c r="AI66" s="81">
        <f>T28</f>
        <v>15</v>
      </c>
      <c r="AJ66" s="270"/>
      <c r="AK66" s="236"/>
      <c r="AL66" s="238"/>
      <c r="AM66" s="234">
        <f>SUM(F62,K62,P62,U62,Z62,AE62,)</f>
        <v>5</v>
      </c>
      <c r="AN66" s="236" t="s">
        <v>32</v>
      </c>
      <c r="AO66" s="238">
        <f>SUM(J62,O62,T62,Y62,AD62,AI62)</f>
        <v>5</v>
      </c>
      <c r="AP66" s="247"/>
      <c r="AQ66" s="249"/>
      <c r="AX66" s="233"/>
      <c r="AY66" s="233"/>
      <c r="AZ66" s="233"/>
      <c r="BA66" s="233"/>
      <c r="BB66" s="233"/>
      <c r="BC66" s="233"/>
      <c r="BD66" s="233"/>
    </row>
    <row r="67" spans="1:56" ht="18" customHeight="1">
      <c r="A67" s="301"/>
      <c r="B67" s="251"/>
      <c r="C67" s="252"/>
      <c r="D67" s="253"/>
      <c r="E67" s="278"/>
      <c r="F67" s="82">
        <f>O61</f>
        <v>0</v>
      </c>
      <c r="G67" s="82" t="str">
        <f>IF(F67&gt;J67,"○","　")</f>
        <v>　</v>
      </c>
      <c r="H67" s="82" t="s">
        <v>32</v>
      </c>
      <c r="I67" s="82" t="str">
        <f>IF(J67&gt;F67,"○","　")</f>
        <v>　</v>
      </c>
      <c r="J67" s="82">
        <f>K61</f>
        <v>0</v>
      </c>
      <c r="K67" s="279"/>
      <c r="L67" s="280"/>
      <c r="M67" s="280"/>
      <c r="N67" s="280"/>
      <c r="O67" s="281"/>
      <c r="P67" s="86"/>
      <c r="Q67" s="86"/>
      <c r="R67" s="86"/>
      <c r="S67" s="86"/>
      <c r="T67" s="87"/>
      <c r="U67" s="80">
        <f>O17</f>
        <v>15</v>
      </c>
      <c r="V67" s="80" t="str">
        <f>IF(U67&gt;Y67,"○","　")</f>
        <v>○</v>
      </c>
      <c r="W67" s="80" t="s">
        <v>32</v>
      </c>
      <c r="X67" s="80" t="str">
        <f>IF(Y67&gt;U67,"○","　")</f>
        <v>　</v>
      </c>
      <c r="Y67" s="81">
        <f>T17</f>
        <v>11</v>
      </c>
      <c r="Z67" s="80">
        <f>O39</f>
        <v>0</v>
      </c>
      <c r="AA67" s="80" t="str">
        <f>IF(Z67&gt;AD67,"○","　")</f>
        <v>　</v>
      </c>
      <c r="AB67" s="80" t="s">
        <v>32</v>
      </c>
      <c r="AC67" s="80" t="str">
        <f>IF(AD67&gt;Z67,"○","　")</f>
        <v>　</v>
      </c>
      <c r="AD67" s="81">
        <f>T39</f>
        <v>0</v>
      </c>
      <c r="AE67" s="80">
        <f>O29</f>
        <v>12</v>
      </c>
      <c r="AF67" s="80" t="str">
        <f>IF(AE67&gt;AI67,"○","　")</f>
        <v>　</v>
      </c>
      <c r="AG67" s="82" t="s">
        <v>32</v>
      </c>
      <c r="AH67" s="80" t="str">
        <f>IF(AI67&gt;AE67,"○","　")</f>
        <v>○</v>
      </c>
      <c r="AI67" s="81">
        <f>T29</f>
        <v>15</v>
      </c>
      <c r="AJ67" s="282"/>
      <c r="AK67" s="275"/>
      <c r="AL67" s="276"/>
      <c r="AM67" s="274"/>
      <c r="AN67" s="275"/>
      <c r="AO67" s="276"/>
      <c r="AP67" s="277"/>
      <c r="AQ67" s="249"/>
      <c r="AX67" s="233"/>
      <c r="AY67" s="233"/>
      <c r="AZ67" s="233"/>
      <c r="BA67" s="233"/>
      <c r="BB67" s="233"/>
      <c r="BC67" s="233"/>
      <c r="BD67" s="233"/>
    </row>
    <row r="68" spans="1:56" ht="18" customHeight="1">
      <c r="A68" s="301"/>
      <c r="B68" s="251" t="str">
        <f>C7</f>
        <v>Unknown α</v>
      </c>
      <c r="C68" s="252"/>
      <c r="D68" s="253"/>
      <c r="E68" s="257">
        <f>IF($CA$118="A",CC122,IF($CA$118="B",CF122,CI122))</f>
      </c>
      <c r="F68" s="88">
        <f>COUNTIF(G71:G73,"○")</f>
        <v>2</v>
      </c>
      <c r="G68" s="88"/>
      <c r="H68" s="88" t="str">
        <f>R56</f>
        <v>①</v>
      </c>
      <c r="I68" s="88"/>
      <c r="J68" s="92">
        <f>COUNTIF(I71:I73,"○")</f>
        <v>0</v>
      </c>
      <c r="K68" s="89"/>
      <c r="L68" s="89"/>
      <c r="M68" s="89"/>
      <c r="N68" s="89"/>
      <c r="O68" s="90"/>
      <c r="P68" s="260"/>
      <c r="Q68" s="261"/>
      <c r="R68" s="261"/>
      <c r="S68" s="261"/>
      <c r="T68" s="262"/>
      <c r="U68" s="88">
        <f>COUNTIF(V71:V73,"○")</f>
        <v>2</v>
      </c>
      <c r="V68" s="88"/>
      <c r="W68" s="91" t="s">
        <v>143</v>
      </c>
      <c r="X68" s="88"/>
      <c r="Y68" s="92">
        <f>COUNTIF(X71:X73,"○")</f>
        <v>1</v>
      </c>
      <c r="Z68" s="88">
        <f>COUNTIF(AA71:AA73,"○")</f>
        <v>2</v>
      </c>
      <c r="AA68" s="88"/>
      <c r="AB68" s="91" t="s">
        <v>144</v>
      </c>
      <c r="AC68" s="88"/>
      <c r="AD68" s="92">
        <f>COUNTIF(AC71:AC73,"○")</f>
        <v>1</v>
      </c>
      <c r="AE68" s="88">
        <f>COUNTIF(AF71:AF73,"○")</f>
        <v>2</v>
      </c>
      <c r="AF68" s="88"/>
      <c r="AG68" s="83" t="s">
        <v>145</v>
      </c>
      <c r="AH68" s="88"/>
      <c r="AI68" s="92">
        <f>COUNTIF(AH71:AH73,"○")</f>
        <v>1</v>
      </c>
      <c r="AJ68" s="269">
        <f>COUNTIF(F69:AE69,"○")</f>
        <v>4</v>
      </c>
      <c r="AK68" s="272" t="s">
        <v>32</v>
      </c>
      <c r="AL68" s="273">
        <f>COUNTIF(J70:AI70,"○")</f>
        <v>0</v>
      </c>
      <c r="AM68" s="240">
        <f>IF(AO72=0,10,AM72/AO72)</f>
        <v>2.6666666666666665</v>
      </c>
      <c r="AN68" s="241"/>
      <c r="AO68" s="242"/>
      <c r="AP68" s="246">
        <f>SUM(F71:F73,K71:K73,P71:P73,U71:U73,Z71:Z73,AE71:AE73)/SUM(J71:J73,O71:O73,T71:T73,Y71:Y73,AD71:AD73,AI71:AI73)</f>
        <v>1.2109375</v>
      </c>
      <c r="AQ68" s="249">
        <f>IF(AS$94=AS$93,RANK(BC68,BC$56:BC$89,0),"")</f>
        <v>1</v>
      </c>
      <c r="AS68" s="59">
        <f>SUM(AJ68:AL73)</f>
        <v>4</v>
      </c>
      <c r="AT68" s="59">
        <f>AU68-AV68</f>
        <v>0</v>
      </c>
      <c r="AU68" s="59">
        <f>SUM(F68:AI68)</f>
        <v>11</v>
      </c>
      <c r="AV68" s="59">
        <f>SUM(AM72:AO73)</f>
        <v>11</v>
      </c>
      <c r="AX68" s="233">
        <f>RANK(AJ68,AJ56:AJ91,1)</f>
        <v>6</v>
      </c>
      <c r="AY68" s="233">
        <f>RANK(BD68,BD56:BD91,1)</f>
        <v>6</v>
      </c>
      <c r="AZ68" s="233">
        <f>RANK(AP68,AP56:AP89,1)</f>
        <v>6</v>
      </c>
      <c r="BA68" s="233">
        <f>AX68*100</f>
        <v>600</v>
      </c>
      <c r="BB68" s="233">
        <f>AY68*10</f>
        <v>60</v>
      </c>
      <c r="BC68" s="233">
        <f>SUM(AZ68:BB73)</f>
        <v>666</v>
      </c>
      <c r="BD68" s="233">
        <f>AM68-AO68</f>
        <v>2.6666666666666665</v>
      </c>
    </row>
    <row r="69" spans="1:56" ht="13.5" customHeight="1" hidden="1">
      <c r="A69" s="301"/>
      <c r="B69" s="251"/>
      <c r="C69" s="252"/>
      <c r="D69" s="253"/>
      <c r="E69" s="258"/>
      <c r="F69" s="80" t="str">
        <f>IF(F68&gt;J68,"○","　")</f>
        <v>○</v>
      </c>
      <c r="G69" s="80"/>
      <c r="H69" s="80"/>
      <c r="I69" s="80"/>
      <c r="J69" s="81"/>
      <c r="K69" s="84"/>
      <c r="L69" s="84"/>
      <c r="M69" s="84"/>
      <c r="N69" s="84"/>
      <c r="O69" s="85"/>
      <c r="P69" s="263"/>
      <c r="Q69" s="264"/>
      <c r="R69" s="264"/>
      <c r="S69" s="264"/>
      <c r="T69" s="265"/>
      <c r="U69" s="80" t="str">
        <f>IF(U68&gt;Y68,"○","　")</f>
        <v>○</v>
      </c>
      <c r="V69" s="80"/>
      <c r="W69" s="80"/>
      <c r="X69" s="80"/>
      <c r="Y69" s="81"/>
      <c r="Z69" s="80" t="str">
        <f>IF(Z68&gt;AD68,"○","　")</f>
        <v>○</v>
      </c>
      <c r="AA69" s="80"/>
      <c r="AB69" s="80"/>
      <c r="AC69" s="80"/>
      <c r="AD69" s="81"/>
      <c r="AE69" s="80" t="str">
        <f>IF(AE68&gt;AI68,"○","　")</f>
        <v>○</v>
      </c>
      <c r="AF69" s="80"/>
      <c r="AG69" s="80"/>
      <c r="AH69" s="80"/>
      <c r="AI69" s="81"/>
      <c r="AJ69" s="270"/>
      <c r="AK69" s="236"/>
      <c r="AL69" s="238"/>
      <c r="AM69" s="243"/>
      <c r="AN69" s="244"/>
      <c r="AO69" s="245"/>
      <c r="AP69" s="247"/>
      <c r="AQ69" s="249"/>
      <c r="AX69" s="233"/>
      <c r="AY69" s="233"/>
      <c r="AZ69" s="233"/>
      <c r="BA69" s="233"/>
      <c r="BB69" s="233"/>
      <c r="BC69" s="233"/>
      <c r="BD69" s="233"/>
    </row>
    <row r="70" spans="1:56" ht="13.5" customHeight="1" hidden="1">
      <c r="A70" s="301"/>
      <c r="B70" s="251"/>
      <c r="C70" s="252"/>
      <c r="D70" s="253"/>
      <c r="E70" s="258"/>
      <c r="F70" s="80"/>
      <c r="G70" s="80"/>
      <c r="H70" s="80"/>
      <c r="I70" s="80"/>
      <c r="J70" s="81" t="str">
        <f>IF(J68&gt;F68,"○","　")</f>
        <v>　</v>
      </c>
      <c r="K70" s="84"/>
      <c r="L70" s="84"/>
      <c r="M70" s="84"/>
      <c r="N70" s="84"/>
      <c r="O70" s="85"/>
      <c r="P70" s="263"/>
      <c r="Q70" s="264"/>
      <c r="R70" s="264"/>
      <c r="S70" s="264"/>
      <c r="T70" s="265"/>
      <c r="U70" s="80"/>
      <c r="V70" s="80"/>
      <c r="W70" s="80"/>
      <c r="X70" s="80"/>
      <c r="Y70" s="81" t="str">
        <f>IF(Y68&gt;U68,"○","　")</f>
        <v>　</v>
      </c>
      <c r="Z70" s="80"/>
      <c r="AA70" s="80"/>
      <c r="AB70" s="80"/>
      <c r="AC70" s="80"/>
      <c r="AD70" s="81" t="str">
        <f>IF(AD68&gt;Z68,"○","　")</f>
        <v>　</v>
      </c>
      <c r="AE70" s="80"/>
      <c r="AF70" s="80"/>
      <c r="AG70" s="80"/>
      <c r="AH70" s="80"/>
      <c r="AI70" s="81" t="str">
        <f>IF(AI68&gt;AE68,"○","　")</f>
        <v>　</v>
      </c>
      <c r="AJ70" s="270"/>
      <c r="AK70" s="236"/>
      <c r="AL70" s="238"/>
      <c r="AM70" s="243"/>
      <c r="AN70" s="244"/>
      <c r="AO70" s="245"/>
      <c r="AP70" s="247"/>
      <c r="AQ70" s="249"/>
      <c r="AX70" s="233"/>
      <c r="AY70" s="233"/>
      <c r="AZ70" s="233"/>
      <c r="BA70" s="233"/>
      <c r="BB70" s="233"/>
      <c r="BC70" s="233"/>
      <c r="BD70" s="233"/>
    </row>
    <row r="71" spans="1:56" ht="18" customHeight="1">
      <c r="A71" s="301"/>
      <c r="B71" s="251"/>
      <c r="C71" s="252"/>
      <c r="D71" s="253"/>
      <c r="E71" s="258"/>
      <c r="F71" s="80">
        <f>T59</f>
        <v>15</v>
      </c>
      <c r="G71" s="80" t="str">
        <f>IF(F71&gt;J71,"○","　")</f>
        <v>○</v>
      </c>
      <c r="H71" s="80" t="s">
        <v>139</v>
      </c>
      <c r="I71" s="80" t="str">
        <f>IF(J71&gt;F71,"○","　")</f>
        <v>　</v>
      </c>
      <c r="J71" s="81">
        <f>P59</f>
        <v>8</v>
      </c>
      <c r="K71" s="84"/>
      <c r="L71" s="84"/>
      <c r="M71" s="84"/>
      <c r="N71" s="84"/>
      <c r="O71" s="85"/>
      <c r="P71" s="263"/>
      <c r="Q71" s="264"/>
      <c r="R71" s="264"/>
      <c r="S71" s="264"/>
      <c r="T71" s="265"/>
      <c r="U71" s="80">
        <f>O40</f>
        <v>11</v>
      </c>
      <c r="V71" s="80" t="str">
        <f>IF(U71&gt;Y71,"○","　")</f>
        <v>　</v>
      </c>
      <c r="W71" s="80" t="s">
        <v>139</v>
      </c>
      <c r="X71" s="80" t="str">
        <f>IF(Y71&gt;U71,"○","　")</f>
        <v>○</v>
      </c>
      <c r="Y71" s="81">
        <f>T40</f>
        <v>15</v>
      </c>
      <c r="Z71" s="80">
        <f>O18</f>
        <v>15</v>
      </c>
      <c r="AA71" s="80" t="str">
        <f>IF(Z71&gt;AD71,"○","　")</f>
        <v>○</v>
      </c>
      <c r="AB71" s="80" t="s">
        <v>139</v>
      </c>
      <c r="AC71" s="80" t="str">
        <f>IF(AD71&gt;Z71,"○","　")</f>
        <v>　</v>
      </c>
      <c r="AD71" s="81">
        <f>T18</f>
        <v>13</v>
      </c>
      <c r="AE71" s="80">
        <f>O34</f>
        <v>15</v>
      </c>
      <c r="AF71" s="80" t="str">
        <f>IF(AE71&gt;AI71,"○","　")</f>
        <v>○</v>
      </c>
      <c r="AG71" s="80" t="s">
        <v>139</v>
      </c>
      <c r="AH71" s="80" t="str">
        <f>IF(AI71&gt;AE71,"○","　")</f>
        <v>　</v>
      </c>
      <c r="AI71" s="81">
        <f>T34</f>
        <v>12</v>
      </c>
      <c r="AJ71" s="270"/>
      <c r="AK71" s="236"/>
      <c r="AL71" s="238"/>
      <c r="AM71" s="243"/>
      <c r="AN71" s="244"/>
      <c r="AO71" s="245"/>
      <c r="AP71" s="247"/>
      <c r="AQ71" s="249"/>
      <c r="AX71" s="233"/>
      <c r="AY71" s="233"/>
      <c r="AZ71" s="233"/>
      <c r="BA71" s="233"/>
      <c r="BB71" s="233"/>
      <c r="BC71" s="233"/>
      <c r="BD71" s="233"/>
    </row>
    <row r="72" spans="1:56" ht="18" customHeight="1">
      <c r="A72" s="301"/>
      <c r="B72" s="251"/>
      <c r="C72" s="252"/>
      <c r="D72" s="253"/>
      <c r="E72" s="258"/>
      <c r="F72" s="80">
        <f>T60</f>
        <v>15</v>
      </c>
      <c r="G72" s="80" t="str">
        <f>IF(F72&gt;J72,"○","　")</f>
        <v>○</v>
      </c>
      <c r="H72" s="80" t="s">
        <v>32</v>
      </c>
      <c r="I72" s="80" t="str">
        <f>IF(J72&gt;F72,"○","　")</f>
        <v>　</v>
      </c>
      <c r="J72" s="81">
        <f>P60</f>
        <v>1</v>
      </c>
      <c r="K72" s="84"/>
      <c r="L72" s="84"/>
      <c r="M72" s="84"/>
      <c r="N72" s="84"/>
      <c r="O72" s="85"/>
      <c r="P72" s="263"/>
      <c r="Q72" s="264"/>
      <c r="R72" s="264"/>
      <c r="S72" s="264"/>
      <c r="T72" s="265"/>
      <c r="U72" s="80">
        <f>O41</f>
        <v>15</v>
      </c>
      <c r="V72" s="80" t="str">
        <f>IF(U72&gt;Y72,"○","　")</f>
        <v>○</v>
      </c>
      <c r="W72" s="80" t="s">
        <v>32</v>
      </c>
      <c r="X72" s="80" t="str">
        <f>IF(Y72&gt;U72,"○","　")</f>
        <v>　</v>
      </c>
      <c r="Y72" s="81">
        <f>T41</f>
        <v>13</v>
      </c>
      <c r="Z72" s="80">
        <f>O19</f>
        <v>13</v>
      </c>
      <c r="AA72" s="80" t="str">
        <f>IF(Z72&gt;AD72,"○","　")</f>
        <v>　</v>
      </c>
      <c r="AB72" s="80" t="s">
        <v>32</v>
      </c>
      <c r="AC72" s="80" t="str">
        <f>IF(AD72&gt;Z72,"○","　")</f>
        <v>○</v>
      </c>
      <c r="AD72" s="81">
        <f>T19</f>
        <v>15</v>
      </c>
      <c r="AE72" s="80">
        <f>O35</f>
        <v>10</v>
      </c>
      <c r="AF72" s="80" t="str">
        <f>IF(AE72&gt;AI72,"○","　")</f>
        <v>　</v>
      </c>
      <c r="AG72" s="80" t="s">
        <v>32</v>
      </c>
      <c r="AH72" s="80" t="str">
        <f>IF(AI72&gt;AE72,"○","　")</f>
        <v>○</v>
      </c>
      <c r="AI72" s="81">
        <f>T35</f>
        <v>15</v>
      </c>
      <c r="AJ72" s="270"/>
      <c r="AK72" s="236"/>
      <c r="AL72" s="238"/>
      <c r="AM72" s="234">
        <f>SUM(F68,K68,P68,U68,Z68,AE68,)</f>
        <v>8</v>
      </c>
      <c r="AN72" s="236" t="s">
        <v>32</v>
      </c>
      <c r="AO72" s="238">
        <f>SUM(J68,O68,T68,Y68,AD68,AI68)</f>
        <v>3</v>
      </c>
      <c r="AP72" s="247"/>
      <c r="AQ72" s="249"/>
      <c r="AX72" s="233"/>
      <c r="AY72" s="233"/>
      <c r="AZ72" s="233"/>
      <c r="BA72" s="233"/>
      <c r="BB72" s="233"/>
      <c r="BC72" s="233"/>
      <c r="BD72" s="233"/>
    </row>
    <row r="73" spans="1:56" ht="18" customHeight="1">
      <c r="A73" s="301"/>
      <c r="B73" s="251"/>
      <c r="C73" s="252"/>
      <c r="D73" s="253"/>
      <c r="E73" s="278"/>
      <c r="F73" s="82">
        <f>T61</f>
        <v>0</v>
      </c>
      <c r="G73" s="82" t="str">
        <f>IF(F73&gt;J73,"○","　")</f>
        <v>　</v>
      </c>
      <c r="H73" s="82" t="s">
        <v>32</v>
      </c>
      <c r="I73" s="82" t="str">
        <f>IF(J73&gt;F73,"○","　")</f>
        <v>　</v>
      </c>
      <c r="J73" s="93">
        <f>P61</f>
        <v>0</v>
      </c>
      <c r="K73" s="86"/>
      <c r="L73" s="86"/>
      <c r="M73" s="86"/>
      <c r="N73" s="86"/>
      <c r="O73" s="87"/>
      <c r="P73" s="279"/>
      <c r="Q73" s="280"/>
      <c r="R73" s="280"/>
      <c r="S73" s="280"/>
      <c r="T73" s="281"/>
      <c r="U73" s="80">
        <f>O42</f>
        <v>16</v>
      </c>
      <c r="V73" s="80" t="str">
        <f>IF(U73&gt;Y73,"○","　")</f>
        <v>○</v>
      </c>
      <c r="W73" s="80" t="s">
        <v>32</v>
      </c>
      <c r="X73" s="80" t="str">
        <f>IF(Y73&gt;U73,"○","　")</f>
        <v>　</v>
      </c>
      <c r="Y73" s="81">
        <f>T42</f>
        <v>14</v>
      </c>
      <c r="Z73" s="80">
        <f>O20</f>
        <v>15</v>
      </c>
      <c r="AA73" s="80" t="str">
        <f>IF(Z73&gt;AD73,"○","　")</f>
        <v>○</v>
      </c>
      <c r="AB73" s="80" t="s">
        <v>32</v>
      </c>
      <c r="AC73" s="80" t="str">
        <f>IF(AD73&gt;Z73,"○","　")</f>
        <v>　</v>
      </c>
      <c r="AD73" s="81">
        <f>T20</f>
        <v>10</v>
      </c>
      <c r="AE73" s="80">
        <f>O36</f>
        <v>15</v>
      </c>
      <c r="AF73" s="80" t="str">
        <f>IF(AE73&gt;AI73,"○","　")</f>
        <v>○</v>
      </c>
      <c r="AG73" s="82" t="s">
        <v>32</v>
      </c>
      <c r="AH73" s="80" t="str">
        <f>IF(AI73&gt;AE73,"○","　")</f>
        <v>　</v>
      </c>
      <c r="AI73" s="81">
        <f>T36</f>
        <v>12</v>
      </c>
      <c r="AJ73" s="282"/>
      <c r="AK73" s="275"/>
      <c r="AL73" s="276"/>
      <c r="AM73" s="274"/>
      <c r="AN73" s="275"/>
      <c r="AO73" s="276"/>
      <c r="AP73" s="277"/>
      <c r="AQ73" s="249"/>
      <c r="AX73" s="233"/>
      <c r="AY73" s="233"/>
      <c r="AZ73" s="233"/>
      <c r="BA73" s="233"/>
      <c r="BB73" s="233"/>
      <c r="BC73" s="233"/>
      <c r="BD73" s="233"/>
    </row>
    <row r="74" spans="1:56" ht="18" customHeight="1">
      <c r="A74" s="301"/>
      <c r="B74" s="251" t="str">
        <f>P5</f>
        <v>Wing</v>
      </c>
      <c r="C74" s="252"/>
      <c r="D74" s="253"/>
      <c r="E74" s="257">
        <f>IF($CA$118="A",CC123,IF($CA$118="B",CF123,CI123))</f>
      </c>
      <c r="F74" s="88">
        <f>COUNTIF(G77:G79,"○")</f>
        <v>2</v>
      </c>
      <c r="G74" s="88"/>
      <c r="H74" s="88" t="str">
        <f>W56</f>
        <v>⑦</v>
      </c>
      <c r="I74" s="88"/>
      <c r="J74" s="92">
        <f>COUNTIF(I77:I79,"○")</f>
        <v>0</v>
      </c>
      <c r="K74" s="88">
        <f>COUNTIF(L77:L79,"○")</f>
        <v>1</v>
      </c>
      <c r="L74" s="88"/>
      <c r="M74" s="88" t="str">
        <f>W62</f>
        <v>②</v>
      </c>
      <c r="N74" s="88"/>
      <c r="O74" s="92">
        <f>COUNTIF(N77:N79,"○")</f>
        <v>2</v>
      </c>
      <c r="P74" s="88">
        <f>COUNTIF(Q77:Q79,"○")</f>
        <v>1</v>
      </c>
      <c r="Q74" s="88"/>
      <c r="R74" s="88" t="str">
        <f>W68</f>
        <v>⑩</v>
      </c>
      <c r="S74" s="88"/>
      <c r="T74" s="92">
        <f>COUNTIF(S77:S79,"○")</f>
        <v>2</v>
      </c>
      <c r="U74" s="260"/>
      <c r="V74" s="261"/>
      <c r="W74" s="261"/>
      <c r="X74" s="261"/>
      <c r="Y74" s="262"/>
      <c r="Z74" s="89"/>
      <c r="AA74" s="89"/>
      <c r="AB74" s="89"/>
      <c r="AC74" s="89"/>
      <c r="AD74" s="90"/>
      <c r="AE74" s="88">
        <f>COUNTIF(AF77:AF79,"○")</f>
        <v>2</v>
      </c>
      <c r="AF74" s="88"/>
      <c r="AG74" s="83" t="s">
        <v>146</v>
      </c>
      <c r="AH74" s="88"/>
      <c r="AI74" s="92">
        <f>COUNTIF(AH77:AH79,"○")</f>
        <v>0</v>
      </c>
      <c r="AJ74" s="269">
        <f>COUNTIF(F75:AE75,"○")</f>
        <v>2</v>
      </c>
      <c r="AK74" s="272" t="s">
        <v>32</v>
      </c>
      <c r="AL74" s="273">
        <f>COUNTIF(J76:AI76,"○")</f>
        <v>2</v>
      </c>
      <c r="AM74" s="240">
        <f>IF(AO78=0,10,AM78/AO78)</f>
        <v>1.5</v>
      </c>
      <c r="AN74" s="241"/>
      <c r="AO74" s="242"/>
      <c r="AP74" s="246">
        <f>SUM(F77:F79,K77:K79,P77:P79,U77:U79,Z77:Z79,AE77:AE79)/SUM(J77:J79,O77:O79,T77:T79,Y77:Y79,AD77:AD79,AI77:AI79)</f>
        <v>1.1015625</v>
      </c>
      <c r="AQ74" s="249">
        <f>IF(AS$94=AS$93,RANK(BC74,BC$56:BC$89,0),"")</f>
        <v>2</v>
      </c>
      <c r="AS74" s="59">
        <f>SUM(AJ74:AL79)</f>
        <v>4</v>
      </c>
      <c r="AT74" s="59">
        <f>AU74-AV74</f>
        <v>0</v>
      </c>
      <c r="AU74" s="59">
        <f>SUM(F74:AI74)</f>
        <v>10</v>
      </c>
      <c r="AV74" s="59">
        <f>SUM(AM78:AO79)</f>
        <v>10</v>
      </c>
      <c r="AX74" s="233">
        <f>RANK(AJ74,AJ56:AJ91,1)</f>
        <v>2</v>
      </c>
      <c r="AY74" s="233">
        <f>RANK(BD74,BD56:BD91,1)</f>
        <v>5</v>
      </c>
      <c r="AZ74" s="233">
        <f>RANK(AP74,AP56:AP89,1)</f>
        <v>5</v>
      </c>
      <c r="BA74" s="233">
        <f>AX74*100</f>
        <v>200</v>
      </c>
      <c r="BB74" s="233">
        <f>AY74*10</f>
        <v>50</v>
      </c>
      <c r="BC74" s="233">
        <f>SUM(AZ74:BB79)</f>
        <v>255</v>
      </c>
      <c r="BD74" s="233">
        <f>AM74-AO74</f>
        <v>1.5</v>
      </c>
    </row>
    <row r="75" spans="1:56" ht="13.5" customHeight="1" hidden="1">
      <c r="A75" s="301"/>
      <c r="B75" s="251"/>
      <c r="C75" s="252"/>
      <c r="D75" s="253"/>
      <c r="E75" s="258"/>
      <c r="F75" s="80" t="str">
        <f>IF(F74&gt;J74,"○","　")</f>
        <v>○</v>
      </c>
      <c r="G75" s="80"/>
      <c r="H75" s="80"/>
      <c r="I75" s="80"/>
      <c r="J75" s="81"/>
      <c r="K75" s="80" t="str">
        <f>IF(K74&gt;O74,"○","　")</f>
        <v>　</v>
      </c>
      <c r="L75" s="80"/>
      <c r="M75" s="80"/>
      <c r="N75" s="80"/>
      <c r="O75" s="81"/>
      <c r="P75" s="80" t="str">
        <f>IF(P74&gt;T74,"○","　")</f>
        <v>　</v>
      </c>
      <c r="Q75" s="80"/>
      <c r="R75" s="80"/>
      <c r="S75" s="80"/>
      <c r="T75" s="81"/>
      <c r="U75" s="263"/>
      <c r="V75" s="264"/>
      <c r="W75" s="264"/>
      <c r="X75" s="264"/>
      <c r="Y75" s="265"/>
      <c r="Z75" s="84"/>
      <c r="AA75" s="84"/>
      <c r="AB75" s="84"/>
      <c r="AC75" s="84"/>
      <c r="AD75" s="85"/>
      <c r="AE75" s="80" t="str">
        <f>IF(AE74&gt;AI74,"○","　")</f>
        <v>○</v>
      </c>
      <c r="AF75" s="80"/>
      <c r="AG75" s="80"/>
      <c r="AH75" s="80"/>
      <c r="AI75" s="81"/>
      <c r="AJ75" s="270"/>
      <c r="AK75" s="236"/>
      <c r="AL75" s="238"/>
      <c r="AM75" s="243"/>
      <c r="AN75" s="244"/>
      <c r="AO75" s="245"/>
      <c r="AP75" s="247"/>
      <c r="AQ75" s="249"/>
      <c r="AX75" s="233"/>
      <c r="AY75" s="233"/>
      <c r="AZ75" s="233"/>
      <c r="BA75" s="233"/>
      <c r="BB75" s="233"/>
      <c r="BC75" s="233"/>
      <c r="BD75" s="233"/>
    </row>
    <row r="76" spans="1:56" ht="13.5" customHeight="1" hidden="1">
      <c r="A76" s="301"/>
      <c r="B76" s="251"/>
      <c r="C76" s="252"/>
      <c r="D76" s="253"/>
      <c r="E76" s="258"/>
      <c r="F76" s="80"/>
      <c r="G76" s="80"/>
      <c r="H76" s="80"/>
      <c r="I76" s="80"/>
      <c r="J76" s="81" t="str">
        <f>IF(J74&gt;F74,"○","　")</f>
        <v>　</v>
      </c>
      <c r="K76" s="80"/>
      <c r="L76" s="80"/>
      <c r="M76" s="80"/>
      <c r="N76" s="80"/>
      <c r="O76" s="81" t="str">
        <f>IF(O74&gt;K74,"○","　")</f>
        <v>○</v>
      </c>
      <c r="P76" s="80"/>
      <c r="Q76" s="80"/>
      <c r="R76" s="80"/>
      <c r="S76" s="80"/>
      <c r="T76" s="81" t="str">
        <f>IF(T74&gt;P74,"○","　")</f>
        <v>○</v>
      </c>
      <c r="U76" s="263"/>
      <c r="V76" s="264"/>
      <c r="W76" s="264"/>
      <c r="X76" s="264"/>
      <c r="Y76" s="265"/>
      <c r="Z76" s="84"/>
      <c r="AA76" s="84"/>
      <c r="AB76" s="84"/>
      <c r="AC76" s="84"/>
      <c r="AD76" s="85"/>
      <c r="AE76" s="80"/>
      <c r="AF76" s="80"/>
      <c r="AG76" s="80"/>
      <c r="AH76" s="80"/>
      <c r="AI76" s="81" t="str">
        <f>IF(AI74&gt;AE74,"○","　")</f>
        <v>　</v>
      </c>
      <c r="AJ76" s="270"/>
      <c r="AK76" s="236"/>
      <c r="AL76" s="238"/>
      <c r="AM76" s="243"/>
      <c r="AN76" s="244"/>
      <c r="AO76" s="245"/>
      <c r="AP76" s="247"/>
      <c r="AQ76" s="249"/>
      <c r="AX76" s="233"/>
      <c r="AY76" s="233"/>
      <c r="AZ76" s="233"/>
      <c r="BA76" s="233"/>
      <c r="BB76" s="233"/>
      <c r="BC76" s="233"/>
      <c r="BD76" s="233"/>
    </row>
    <row r="77" spans="1:56" ht="18" customHeight="1">
      <c r="A77" s="301"/>
      <c r="B77" s="251"/>
      <c r="C77" s="252"/>
      <c r="D77" s="253"/>
      <c r="E77" s="258"/>
      <c r="F77" s="80">
        <f>Y59</f>
        <v>15</v>
      </c>
      <c r="G77" s="80" t="str">
        <f>IF(F77&gt;J77,"○","　")</f>
        <v>○</v>
      </c>
      <c r="H77" s="80" t="s">
        <v>139</v>
      </c>
      <c r="I77" s="80" t="str">
        <f>IF(J77&gt;F77,"○","　")</f>
        <v>　</v>
      </c>
      <c r="J77" s="81">
        <f>U59</f>
        <v>6</v>
      </c>
      <c r="K77" s="80">
        <f>Y65</f>
        <v>15</v>
      </c>
      <c r="L77" s="80" t="str">
        <f>IF(K77&gt;O77,"○","　")</f>
        <v>○</v>
      </c>
      <c r="M77" s="80" t="s">
        <v>139</v>
      </c>
      <c r="N77" s="80" t="str">
        <f>IF(O77&gt;K77,"○","　")</f>
        <v>　</v>
      </c>
      <c r="O77" s="81">
        <f>U65</f>
        <v>13</v>
      </c>
      <c r="P77" s="80">
        <f>Y71</f>
        <v>15</v>
      </c>
      <c r="Q77" s="80" t="str">
        <f>IF(P77&gt;T77,"○","　")</f>
        <v>○</v>
      </c>
      <c r="R77" s="80" t="s">
        <v>139</v>
      </c>
      <c r="S77" s="80" t="str">
        <f>IF(T77&gt;P77,"○","　")</f>
        <v>　</v>
      </c>
      <c r="T77" s="81">
        <f>U71</f>
        <v>11</v>
      </c>
      <c r="U77" s="263"/>
      <c r="V77" s="264"/>
      <c r="W77" s="264"/>
      <c r="X77" s="264"/>
      <c r="Y77" s="265"/>
      <c r="Z77" s="84"/>
      <c r="AA77" s="84"/>
      <c r="AB77" s="84"/>
      <c r="AC77" s="84"/>
      <c r="AD77" s="85"/>
      <c r="AE77" s="80">
        <f>O21</f>
        <v>15</v>
      </c>
      <c r="AF77" s="80" t="str">
        <f>IF(AE77&gt;AI77,"○","　")</f>
        <v>○</v>
      </c>
      <c r="AG77" s="80" t="s">
        <v>139</v>
      </c>
      <c r="AH77" s="80" t="str">
        <f>IF(AI77&gt;AE77,"○","　")</f>
        <v>　</v>
      </c>
      <c r="AI77" s="81">
        <f>T21</f>
        <v>12</v>
      </c>
      <c r="AJ77" s="270"/>
      <c r="AK77" s="236"/>
      <c r="AL77" s="238"/>
      <c r="AM77" s="243"/>
      <c r="AN77" s="244"/>
      <c r="AO77" s="245"/>
      <c r="AP77" s="247"/>
      <c r="AQ77" s="249"/>
      <c r="AX77" s="233"/>
      <c r="AY77" s="233"/>
      <c r="AZ77" s="233"/>
      <c r="BA77" s="233"/>
      <c r="BB77" s="233"/>
      <c r="BC77" s="233"/>
      <c r="BD77" s="233"/>
    </row>
    <row r="78" spans="1:56" ht="18" customHeight="1">
      <c r="A78" s="301"/>
      <c r="B78" s="251"/>
      <c r="C78" s="252"/>
      <c r="D78" s="253"/>
      <c r="E78" s="258"/>
      <c r="F78" s="80">
        <f>Y60</f>
        <v>15</v>
      </c>
      <c r="G78" s="80" t="str">
        <f>IF(F78&gt;J78,"○","　")</f>
        <v>○</v>
      </c>
      <c r="H78" s="80" t="s">
        <v>32</v>
      </c>
      <c r="I78" s="80" t="str">
        <f>IF(J78&gt;F78,"○","　")</f>
        <v>　</v>
      </c>
      <c r="J78" s="81">
        <f>U60</f>
        <v>9</v>
      </c>
      <c r="K78" s="80">
        <f>Y66</f>
        <v>11</v>
      </c>
      <c r="L78" s="80" t="str">
        <f>IF(K78&gt;O78,"○","　")</f>
        <v>　</v>
      </c>
      <c r="M78" s="80" t="s">
        <v>32</v>
      </c>
      <c r="N78" s="80" t="str">
        <f>IF(O78&gt;K78,"○","　")</f>
        <v>○</v>
      </c>
      <c r="O78" s="81">
        <f>U66</f>
        <v>15</v>
      </c>
      <c r="P78" s="80">
        <f>Y72</f>
        <v>13</v>
      </c>
      <c r="Q78" s="80" t="str">
        <f>IF(P78&gt;T78,"○","　")</f>
        <v>　</v>
      </c>
      <c r="R78" s="80" t="s">
        <v>32</v>
      </c>
      <c r="S78" s="80" t="str">
        <f>IF(T78&gt;P78,"○","　")</f>
        <v>○</v>
      </c>
      <c r="T78" s="81">
        <f>U72</f>
        <v>15</v>
      </c>
      <c r="U78" s="263"/>
      <c r="V78" s="264"/>
      <c r="W78" s="264"/>
      <c r="X78" s="264"/>
      <c r="Y78" s="265"/>
      <c r="Z78" s="84"/>
      <c r="AA78" s="84"/>
      <c r="AB78" s="84"/>
      <c r="AC78" s="84"/>
      <c r="AD78" s="85"/>
      <c r="AE78" s="80">
        <f>O22</f>
        <v>17</v>
      </c>
      <c r="AF78" s="80" t="str">
        <f>IF(AE78&gt;AI78,"○","　")</f>
        <v>○</v>
      </c>
      <c r="AG78" s="80" t="s">
        <v>32</v>
      </c>
      <c r="AH78" s="80" t="str">
        <f>IF(AI78&gt;AE78,"○","　")</f>
        <v>　</v>
      </c>
      <c r="AI78" s="81">
        <f>T22</f>
        <v>16</v>
      </c>
      <c r="AJ78" s="270"/>
      <c r="AK78" s="236"/>
      <c r="AL78" s="238"/>
      <c r="AM78" s="234">
        <f>SUM(F74,K74,P74,U74,Z74,AE74,)</f>
        <v>6</v>
      </c>
      <c r="AN78" s="236" t="s">
        <v>32</v>
      </c>
      <c r="AO78" s="238">
        <f>SUM(J74,O74,T74,Y74,AD74,AI74)</f>
        <v>4</v>
      </c>
      <c r="AP78" s="247"/>
      <c r="AQ78" s="249"/>
      <c r="AX78" s="233"/>
      <c r="AY78" s="233"/>
      <c r="AZ78" s="233"/>
      <c r="BA78" s="233"/>
      <c r="BB78" s="233"/>
      <c r="BC78" s="233"/>
      <c r="BD78" s="233"/>
    </row>
    <row r="79" spans="1:56" ht="18" customHeight="1">
      <c r="A79" s="301"/>
      <c r="B79" s="251"/>
      <c r="C79" s="252"/>
      <c r="D79" s="253"/>
      <c r="E79" s="278"/>
      <c r="F79" s="82">
        <f>Y61</f>
        <v>0</v>
      </c>
      <c r="G79" s="82" t="str">
        <f>IF(F79&gt;J79,"○","　")</f>
        <v>　</v>
      </c>
      <c r="H79" s="82" t="s">
        <v>32</v>
      </c>
      <c r="I79" s="82" t="str">
        <f>IF(J79&gt;F79,"○","　")</f>
        <v>　</v>
      </c>
      <c r="J79" s="93">
        <f>U61</f>
        <v>0</v>
      </c>
      <c r="K79" s="82">
        <f>Y67</f>
        <v>11</v>
      </c>
      <c r="L79" s="82" t="str">
        <f>IF(K79&gt;O79,"○","　")</f>
        <v>　</v>
      </c>
      <c r="M79" s="82" t="s">
        <v>32</v>
      </c>
      <c r="N79" s="82" t="str">
        <f>IF(O79&gt;K79,"○","　")</f>
        <v>○</v>
      </c>
      <c r="O79" s="93">
        <f>U67</f>
        <v>15</v>
      </c>
      <c r="P79" s="82">
        <f>Y73</f>
        <v>14</v>
      </c>
      <c r="Q79" s="82" t="str">
        <f>IF(P79&gt;T79,"○","　")</f>
        <v>　</v>
      </c>
      <c r="R79" s="82" t="s">
        <v>32</v>
      </c>
      <c r="S79" s="82" t="str">
        <f>IF(T79&gt;P79,"○","　")</f>
        <v>○</v>
      </c>
      <c r="T79" s="93">
        <f>U73</f>
        <v>16</v>
      </c>
      <c r="U79" s="279"/>
      <c r="V79" s="280"/>
      <c r="W79" s="280"/>
      <c r="X79" s="280"/>
      <c r="Y79" s="281"/>
      <c r="Z79" s="86"/>
      <c r="AA79" s="86"/>
      <c r="AB79" s="86"/>
      <c r="AC79" s="86"/>
      <c r="AD79" s="87"/>
      <c r="AE79" s="80">
        <f>O23</f>
        <v>0</v>
      </c>
      <c r="AF79" s="80" t="str">
        <f>IF(AE79&gt;AI79,"○","　")</f>
        <v>　</v>
      </c>
      <c r="AG79" s="80" t="s">
        <v>32</v>
      </c>
      <c r="AH79" s="80" t="str">
        <f>IF(AI79&gt;AE79,"○","　")</f>
        <v>　</v>
      </c>
      <c r="AI79" s="81">
        <f>T23</f>
        <v>0</v>
      </c>
      <c r="AJ79" s="282"/>
      <c r="AK79" s="275"/>
      <c r="AL79" s="276"/>
      <c r="AM79" s="274"/>
      <c r="AN79" s="275"/>
      <c r="AO79" s="276"/>
      <c r="AP79" s="277"/>
      <c r="AQ79" s="249"/>
      <c r="AX79" s="233"/>
      <c r="AY79" s="233"/>
      <c r="AZ79" s="233"/>
      <c r="BA79" s="233"/>
      <c r="BB79" s="233"/>
      <c r="BC79" s="233"/>
      <c r="BD79" s="233"/>
    </row>
    <row r="80" spans="1:56" ht="18" customHeight="1">
      <c r="A80" s="301"/>
      <c r="B80" s="251" t="str">
        <f>P6</f>
        <v>レッドビッキーズ　壱</v>
      </c>
      <c r="C80" s="252"/>
      <c r="D80" s="253"/>
      <c r="E80" s="257">
        <f>IF($CA$118="A",CC124,IF(CA$118="B",CF124,CI124))</f>
      </c>
      <c r="F80" s="88">
        <f>COUNTIF(G83:G85,"○")</f>
        <v>2</v>
      </c>
      <c r="G80" s="88"/>
      <c r="H80" s="88" t="str">
        <f>AB56</f>
        <v>⑤</v>
      </c>
      <c r="I80" s="88"/>
      <c r="J80" s="92">
        <f>COUNTIF(I83:I85,"○")</f>
        <v>0</v>
      </c>
      <c r="K80" s="88">
        <f>COUNTIF(L83:L85,"○")</f>
        <v>2</v>
      </c>
      <c r="L80" s="88"/>
      <c r="M80" s="88" t="str">
        <f>AB62</f>
        <v>⑨</v>
      </c>
      <c r="N80" s="88"/>
      <c r="O80" s="92">
        <f>COUNTIF(N83:N85,"○")</f>
        <v>0</v>
      </c>
      <c r="P80" s="88">
        <f>COUNTIF(Q83:Q85,"○")</f>
        <v>1</v>
      </c>
      <c r="Q80" s="88"/>
      <c r="R80" s="88" t="str">
        <f>AB68</f>
        <v>③</v>
      </c>
      <c r="S80" s="88"/>
      <c r="T80" s="92">
        <f>COUNTIF(S83:S85,"○")</f>
        <v>2</v>
      </c>
      <c r="U80" s="89"/>
      <c r="V80" s="89"/>
      <c r="W80" s="89"/>
      <c r="X80" s="89"/>
      <c r="Y80" s="90"/>
      <c r="Z80" s="260"/>
      <c r="AA80" s="261"/>
      <c r="AB80" s="261"/>
      <c r="AC80" s="261"/>
      <c r="AD80" s="262"/>
      <c r="AE80" s="88">
        <f>COUNTIF(AF83:AF85,"○")</f>
        <v>0</v>
      </c>
      <c r="AF80" s="88"/>
      <c r="AG80" s="91" t="s">
        <v>147</v>
      </c>
      <c r="AH80" s="88"/>
      <c r="AI80" s="92">
        <f>COUNTIF(AH83:AH85,"○")</f>
        <v>2</v>
      </c>
      <c r="AJ80" s="269">
        <f>COUNTIF(F81:AE81,"○")</f>
        <v>2</v>
      </c>
      <c r="AK80" s="272" t="s">
        <v>32</v>
      </c>
      <c r="AL80" s="273">
        <f>COUNTIF(J82:AI82,"○")</f>
        <v>2</v>
      </c>
      <c r="AM80" s="240">
        <f>IF(AO84=0,10,AM84/AO84)</f>
        <v>1.25</v>
      </c>
      <c r="AN80" s="241"/>
      <c r="AO80" s="242"/>
      <c r="AP80" s="246">
        <f>SUM(F83:F85,K83:K85,P83:P85,U83:U85,Z83:Z85,AE83:AE85)/SUM(J83:J85,O83:O85,T83:T85,Y83:Y85,AD83:AD85,AI83:AI85)</f>
        <v>1.0517241379310345</v>
      </c>
      <c r="AQ80" s="249">
        <f>IF(AS$94=AS$93,RANK(BC80,BC$56:BC$89,0),"")</f>
        <v>3</v>
      </c>
      <c r="AS80" s="59">
        <f>SUM(AJ80:AL85)</f>
        <v>4</v>
      </c>
      <c r="AT80" s="59">
        <f>AU80-AV80</f>
        <v>0</v>
      </c>
      <c r="AU80" s="59">
        <f>SUM(F80:AI80)</f>
        <v>9</v>
      </c>
      <c r="AV80" s="59">
        <f>SUM(AM84:AO85)</f>
        <v>9</v>
      </c>
      <c r="AX80" s="233">
        <f>RANK(AJ80,AJ56:AJ91,1)</f>
        <v>2</v>
      </c>
      <c r="AY80" s="233">
        <f>RANK(BD80,BD56:BD91,1)</f>
        <v>4</v>
      </c>
      <c r="AZ80" s="233">
        <f>RANK(AP80,AP56:AP89,1)</f>
        <v>3</v>
      </c>
      <c r="BA80" s="233">
        <f>AX80*100</f>
        <v>200</v>
      </c>
      <c r="BB80" s="233">
        <f>AY80*10</f>
        <v>40</v>
      </c>
      <c r="BC80" s="233">
        <f>SUM(AZ80:BB85)</f>
        <v>243</v>
      </c>
      <c r="BD80" s="233">
        <f>AM80-AO80</f>
        <v>1.25</v>
      </c>
    </row>
    <row r="81" spans="1:56" ht="13.5" customHeight="1" hidden="1">
      <c r="A81" s="301"/>
      <c r="B81" s="251"/>
      <c r="C81" s="252"/>
      <c r="D81" s="253"/>
      <c r="E81" s="258"/>
      <c r="F81" s="80" t="str">
        <f>IF(F80&gt;J80,"○","　")</f>
        <v>○</v>
      </c>
      <c r="G81" s="80"/>
      <c r="H81" s="80"/>
      <c r="I81" s="80"/>
      <c r="J81" s="81"/>
      <c r="K81" s="80" t="str">
        <f>IF(K80&gt;O80,"○","　")</f>
        <v>○</v>
      </c>
      <c r="L81" s="80"/>
      <c r="M81" s="80"/>
      <c r="N81" s="80"/>
      <c r="O81" s="81"/>
      <c r="P81" s="80" t="str">
        <f>IF(P80&gt;T80,"○","　")</f>
        <v>　</v>
      </c>
      <c r="Q81" s="80"/>
      <c r="R81" s="80"/>
      <c r="S81" s="80"/>
      <c r="T81" s="81"/>
      <c r="U81" s="84"/>
      <c r="V81" s="84"/>
      <c r="W81" s="84"/>
      <c r="X81" s="84"/>
      <c r="Y81" s="85"/>
      <c r="Z81" s="263"/>
      <c r="AA81" s="264"/>
      <c r="AB81" s="264"/>
      <c r="AC81" s="264"/>
      <c r="AD81" s="265"/>
      <c r="AE81" s="80" t="str">
        <f>IF(AE80&gt;AI80,"○","　")</f>
        <v>　</v>
      </c>
      <c r="AF81" s="80"/>
      <c r="AG81" s="80"/>
      <c r="AH81" s="80"/>
      <c r="AI81" s="81"/>
      <c r="AJ81" s="270"/>
      <c r="AK81" s="236"/>
      <c r="AL81" s="238"/>
      <c r="AM81" s="243"/>
      <c r="AN81" s="244"/>
      <c r="AO81" s="245"/>
      <c r="AP81" s="247"/>
      <c r="AQ81" s="249"/>
      <c r="AX81" s="233"/>
      <c r="AY81" s="233"/>
      <c r="AZ81" s="233"/>
      <c r="BA81" s="233"/>
      <c r="BB81" s="233"/>
      <c r="BC81" s="233"/>
      <c r="BD81" s="233"/>
    </row>
    <row r="82" spans="1:56" ht="13.5" customHeight="1" hidden="1">
      <c r="A82" s="301"/>
      <c r="B82" s="251"/>
      <c r="C82" s="252"/>
      <c r="D82" s="253"/>
      <c r="E82" s="258"/>
      <c r="F82" s="80"/>
      <c r="G82" s="80"/>
      <c r="H82" s="80"/>
      <c r="I82" s="80"/>
      <c r="J82" s="81" t="str">
        <f>IF(J80&gt;F80,"○","　")</f>
        <v>　</v>
      </c>
      <c r="K82" s="80"/>
      <c r="L82" s="80"/>
      <c r="M82" s="80"/>
      <c r="N82" s="80"/>
      <c r="O82" s="81" t="str">
        <f>IF(O80&gt;K80,"○","　")</f>
        <v>　</v>
      </c>
      <c r="P82" s="80"/>
      <c r="Q82" s="80"/>
      <c r="R82" s="80"/>
      <c r="S82" s="80"/>
      <c r="T82" s="81" t="str">
        <f>IF(T80&gt;P80,"○","　")</f>
        <v>○</v>
      </c>
      <c r="U82" s="84"/>
      <c r="V82" s="84"/>
      <c r="W82" s="84"/>
      <c r="X82" s="84"/>
      <c r="Y82" s="85"/>
      <c r="Z82" s="263"/>
      <c r="AA82" s="264"/>
      <c r="AB82" s="264"/>
      <c r="AC82" s="264"/>
      <c r="AD82" s="265"/>
      <c r="AE82" s="80"/>
      <c r="AF82" s="80"/>
      <c r="AG82" s="80"/>
      <c r="AH82" s="80"/>
      <c r="AI82" s="81" t="str">
        <f>IF(AI80&gt;AE80,"○","　")</f>
        <v>○</v>
      </c>
      <c r="AJ82" s="270"/>
      <c r="AK82" s="236"/>
      <c r="AL82" s="238"/>
      <c r="AM82" s="243"/>
      <c r="AN82" s="244"/>
      <c r="AO82" s="245"/>
      <c r="AP82" s="247"/>
      <c r="AQ82" s="249"/>
      <c r="AX82" s="233"/>
      <c r="AY82" s="233"/>
      <c r="AZ82" s="233"/>
      <c r="BA82" s="233"/>
      <c r="BB82" s="233"/>
      <c r="BC82" s="233"/>
      <c r="BD82" s="233"/>
    </row>
    <row r="83" spans="1:56" ht="18" customHeight="1">
      <c r="A83" s="301"/>
      <c r="B83" s="251"/>
      <c r="C83" s="252"/>
      <c r="D83" s="253"/>
      <c r="E83" s="258"/>
      <c r="F83" s="80">
        <f>AD59</f>
        <v>15</v>
      </c>
      <c r="G83" s="80" t="str">
        <f>IF(F83&gt;J83,"○","　")</f>
        <v>○</v>
      </c>
      <c r="H83" s="80" t="s">
        <v>139</v>
      </c>
      <c r="I83" s="80" t="str">
        <f>IF(J83&gt;F83,"○","　")</f>
        <v>　</v>
      </c>
      <c r="J83" s="81">
        <f>Z59</f>
        <v>11</v>
      </c>
      <c r="K83" s="80">
        <f>AD65</f>
        <v>15</v>
      </c>
      <c r="L83" s="80" t="str">
        <f>IF(K83&gt;O83,"○","　")</f>
        <v>○</v>
      </c>
      <c r="M83" s="80" t="s">
        <v>139</v>
      </c>
      <c r="N83" s="80" t="str">
        <f>IF(O83&gt;K83,"○","　")</f>
        <v>　</v>
      </c>
      <c r="O83" s="81">
        <f>Z65</f>
        <v>11</v>
      </c>
      <c r="P83" s="80">
        <f>AD71</f>
        <v>13</v>
      </c>
      <c r="Q83" s="80" t="str">
        <f>IF(P83&gt;T83,"○","　")</f>
        <v>　</v>
      </c>
      <c r="R83" s="80" t="s">
        <v>139</v>
      </c>
      <c r="S83" s="80" t="str">
        <f>IF(T83&gt;P83,"○","　")</f>
        <v>○</v>
      </c>
      <c r="T83" s="81">
        <f>Z71</f>
        <v>15</v>
      </c>
      <c r="U83" s="84"/>
      <c r="V83" s="84"/>
      <c r="W83" s="84"/>
      <c r="X83" s="84"/>
      <c r="Y83" s="85"/>
      <c r="Z83" s="263"/>
      <c r="AA83" s="264"/>
      <c r="AB83" s="264"/>
      <c r="AC83" s="264"/>
      <c r="AD83" s="265"/>
      <c r="AE83" s="80">
        <f>O46</f>
        <v>11</v>
      </c>
      <c r="AF83" s="80" t="str">
        <f>IF(AE83&gt;AI83,"○","　")</f>
        <v>　</v>
      </c>
      <c r="AG83" s="80" t="s">
        <v>139</v>
      </c>
      <c r="AH83" s="80" t="str">
        <f>IF(AI83&gt;AE83,"○","　")</f>
        <v>○</v>
      </c>
      <c r="AI83" s="81">
        <f>T46</f>
        <v>15</v>
      </c>
      <c r="AJ83" s="270"/>
      <c r="AK83" s="236"/>
      <c r="AL83" s="238"/>
      <c r="AM83" s="243"/>
      <c r="AN83" s="244"/>
      <c r="AO83" s="245"/>
      <c r="AP83" s="247"/>
      <c r="AQ83" s="249"/>
      <c r="AX83" s="233"/>
      <c r="AY83" s="233"/>
      <c r="AZ83" s="233"/>
      <c r="BA83" s="233"/>
      <c r="BB83" s="233"/>
      <c r="BC83" s="233"/>
      <c r="BD83" s="233"/>
    </row>
    <row r="84" spans="1:56" ht="18" customHeight="1">
      <c r="A84" s="301"/>
      <c r="B84" s="251"/>
      <c r="C84" s="252"/>
      <c r="D84" s="253"/>
      <c r="E84" s="258"/>
      <c r="F84" s="80">
        <f>AD60</f>
        <v>15</v>
      </c>
      <c r="G84" s="80" t="str">
        <f>IF(F84&gt;J84,"○","　")</f>
        <v>○</v>
      </c>
      <c r="H84" s="80" t="s">
        <v>32</v>
      </c>
      <c r="I84" s="80" t="str">
        <f>IF(J84&gt;F84,"○","　")</f>
        <v>　</v>
      </c>
      <c r="J84" s="81">
        <f>Z60</f>
        <v>9</v>
      </c>
      <c r="K84" s="80">
        <f>AD66</f>
        <v>15</v>
      </c>
      <c r="L84" s="80" t="str">
        <f>IF(K84&gt;O84,"○","　")</f>
        <v>○</v>
      </c>
      <c r="M84" s="80" t="s">
        <v>32</v>
      </c>
      <c r="N84" s="80" t="str">
        <f>IF(O84&gt;K84,"○","　")</f>
        <v>　</v>
      </c>
      <c r="O84" s="81">
        <f>Z66</f>
        <v>12</v>
      </c>
      <c r="P84" s="80">
        <f>AD72</f>
        <v>15</v>
      </c>
      <c r="Q84" s="80" t="str">
        <f>IF(P84&gt;T84,"○","　")</f>
        <v>○</v>
      </c>
      <c r="R84" s="80" t="s">
        <v>32</v>
      </c>
      <c r="S84" s="80" t="str">
        <f>IF(T84&gt;P84,"○","　")</f>
        <v>　</v>
      </c>
      <c r="T84" s="81">
        <f>Z72</f>
        <v>13</v>
      </c>
      <c r="U84" s="84"/>
      <c r="V84" s="84"/>
      <c r="W84" s="84"/>
      <c r="X84" s="84"/>
      <c r="Y84" s="85"/>
      <c r="Z84" s="263"/>
      <c r="AA84" s="264"/>
      <c r="AB84" s="264"/>
      <c r="AC84" s="264"/>
      <c r="AD84" s="265"/>
      <c r="AE84" s="80">
        <f>O47</f>
        <v>13</v>
      </c>
      <c r="AF84" s="80" t="str">
        <f>IF(AE84&gt;AI84,"○","　")</f>
        <v>　</v>
      </c>
      <c r="AG84" s="80" t="s">
        <v>32</v>
      </c>
      <c r="AH84" s="80" t="str">
        <f>IF(AI84&gt;AE84,"○","　")</f>
        <v>○</v>
      </c>
      <c r="AI84" s="81">
        <f>T47</f>
        <v>15</v>
      </c>
      <c r="AJ84" s="270"/>
      <c r="AK84" s="236"/>
      <c r="AL84" s="238"/>
      <c r="AM84" s="234">
        <f>SUM(F80,K80,P80,U80,Z80,AE80,)</f>
        <v>5</v>
      </c>
      <c r="AN84" s="236" t="s">
        <v>32</v>
      </c>
      <c r="AO84" s="238">
        <f>SUM(J80,O80,T80,Y80,AD80,AI80)</f>
        <v>4</v>
      </c>
      <c r="AP84" s="247"/>
      <c r="AQ84" s="249"/>
      <c r="AX84" s="233"/>
      <c r="AY84" s="233"/>
      <c r="AZ84" s="233"/>
      <c r="BA84" s="233"/>
      <c r="BB84" s="233"/>
      <c r="BC84" s="233"/>
      <c r="BD84" s="233"/>
    </row>
    <row r="85" spans="1:56" ht="18" customHeight="1">
      <c r="A85" s="301"/>
      <c r="B85" s="251"/>
      <c r="C85" s="252"/>
      <c r="D85" s="253"/>
      <c r="E85" s="278"/>
      <c r="F85" s="82">
        <f>AD61</f>
        <v>0</v>
      </c>
      <c r="G85" s="82" t="str">
        <f>IF(F85&gt;J85,"○","　")</f>
        <v>　</v>
      </c>
      <c r="H85" s="82" t="s">
        <v>32</v>
      </c>
      <c r="I85" s="82" t="str">
        <f>IF(J85&gt;F85,"○","　")</f>
        <v>　</v>
      </c>
      <c r="J85" s="93">
        <f>Z61</f>
        <v>0</v>
      </c>
      <c r="K85" s="82">
        <f>AD67</f>
        <v>0</v>
      </c>
      <c r="L85" s="82" t="str">
        <f>IF(K85&gt;O85,"○","　")</f>
        <v>　</v>
      </c>
      <c r="M85" s="82" t="s">
        <v>32</v>
      </c>
      <c r="N85" s="82" t="str">
        <f>IF(O85&gt;K85,"○","　")</f>
        <v>　</v>
      </c>
      <c r="O85" s="93">
        <f>Z67</f>
        <v>0</v>
      </c>
      <c r="P85" s="82">
        <f>AD73</f>
        <v>10</v>
      </c>
      <c r="Q85" s="82" t="str">
        <f>IF(P85&gt;T85,"○","　")</f>
        <v>　</v>
      </c>
      <c r="R85" s="82" t="s">
        <v>32</v>
      </c>
      <c r="S85" s="82" t="str">
        <f>IF(T85&gt;P85,"○","　")</f>
        <v>○</v>
      </c>
      <c r="T85" s="93">
        <f>Z73</f>
        <v>15</v>
      </c>
      <c r="U85" s="86"/>
      <c r="V85" s="86"/>
      <c r="W85" s="86"/>
      <c r="X85" s="86"/>
      <c r="Y85" s="87"/>
      <c r="Z85" s="279"/>
      <c r="AA85" s="280"/>
      <c r="AB85" s="280"/>
      <c r="AC85" s="280"/>
      <c r="AD85" s="281"/>
      <c r="AE85" s="80">
        <f>O48</f>
        <v>0</v>
      </c>
      <c r="AF85" s="80" t="str">
        <f>IF(AE85&gt;AI85,"○","　")</f>
        <v>　</v>
      </c>
      <c r="AG85" s="80" t="s">
        <v>32</v>
      </c>
      <c r="AH85" s="80" t="str">
        <f>IF(AI85&gt;AE85,"○","　")</f>
        <v>　</v>
      </c>
      <c r="AI85" s="81">
        <f>T48</f>
        <v>0</v>
      </c>
      <c r="AJ85" s="282"/>
      <c r="AK85" s="275"/>
      <c r="AL85" s="276"/>
      <c r="AM85" s="274"/>
      <c r="AN85" s="275"/>
      <c r="AO85" s="276"/>
      <c r="AP85" s="277"/>
      <c r="AQ85" s="249"/>
      <c r="AX85" s="233"/>
      <c r="AY85" s="233"/>
      <c r="AZ85" s="233"/>
      <c r="BA85" s="233"/>
      <c r="BB85" s="233"/>
      <c r="BC85" s="233"/>
      <c r="BD85" s="233"/>
    </row>
    <row r="86" spans="1:56" ht="18" customHeight="1">
      <c r="A86" s="301"/>
      <c r="B86" s="251" t="str">
        <f>P7</f>
        <v>WEED</v>
      </c>
      <c r="C86" s="252"/>
      <c r="D86" s="253"/>
      <c r="E86" s="257">
        <f>IF($CA$118="A",CC125,IF($CA$118="B",CF125,CI125))</f>
      </c>
      <c r="F86" s="89"/>
      <c r="G86" s="89"/>
      <c r="H86" s="89"/>
      <c r="I86" s="89"/>
      <c r="J86" s="90"/>
      <c r="K86" s="88">
        <f>COUNTIF(L89:L91,"○")</f>
        <v>2</v>
      </c>
      <c r="L86" s="88"/>
      <c r="M86" s="88" t="str">
        <f>AG62</f>
        <v>⑥</v>
      </c>
      <c r="N86" s="88"/>
      <c r="O86" s="92">
        <f>COUNTIF(N89:N91,"○")</f>
        <v>1</v>
      </c>
      <c r="P86" s="88">
        <f>COUNTIF(Q89:Q91,"○")</f>
        <v>1</v>
      </c>
      <c r="Q86" s="88"/>
      <c r="R86" s="88" t="str">
        <f>AG68</f>
        <v>⑧</v>
      </c>
      <c r="S86" s="88"/>
      <c r="T86" s="92">
        <f>COUNTIF(S89:S91,"○")</f>
        <v>2</v>
      </c>
      <c r="U86" s="88">
        <f>COUNTIF(V89:V91,"○")</f>
        <v>0</v>
      </c>
      <c r="V86" s="88"/>
      <c r="W86" s="88" t="str">
        <f>AG74</f>
        <v>④</v>
      </c>
      <c r="X86" s="88"/>
      <c r="Y86" s="92">
        <f>COUNTIF(X89:X91,"○")</f>
        <v>2</v>
      </c>
      <c r="Z86" s="88">
        <f>COUNTIF(AA89:AA91,"○")</f>
        <v>2</v>
      </c>
      <c r="AA86" s="88"/>
      <c r="AB86" s="88" t="str">
        <f>AG80</f>
        <v>⑫</v>
      </c>
      <c r="AC86" s="88"/>
      <c r="AD86" s="88">
        <f>COUNTIF(AC89:AC91,"○")</f>
        <v>0</v>
      </c>
      <c r="AE86" s="260"/>
      <c r="AF86" s="261"/>
      <c r="AG86" s="261"/>
      <c r="AH86" s="261"/>
      <c r="AI86" s="262"/>
      <c r="AJ86" s="269">
        <f>COUNTIF(F87:AE87,"○")</f>
        <v>2</v>
      </c>
      <c r="AK86" s="272" t="s">
        <v>32</v>
      </c>
      <c r="AL86" s="273">
        <f>COUNTIF(J88:AI88,"○")</f>
        <v>2</v>
      </c>
      <c r="AM86" s="240">
        <f>IF(AO90=0,10,AM90/AO90)</f>
        <v>1</v>
      </c>
      <c r="AN86" s="241"/>
      <c r="AO86" s="242"/>
      <c r="AP86" s="246">
        <f>SUM(F89:F91,K89:K91,P89:P91,U89:U91,Z89:Z91,AE89:AE91)/SUM(J89:J91,O89:O91,T89:T91,Y89:Y91,AD89:AD91,AI89:AI91)</f>
        <v>1.0222222222222221</v>
      </c>
      <c r="AQ86" s="249">
        <f>IF(AS$94=AS$93,RANK(BC86,BC$56:BC$89,0),"")</f>
        <v>5</v>
      </c>
      <c r="AS86" s="59">
        <f>SUM(AJ86:AL91)</f>
        <v>4</v>
      </c>
      <c r="AT86" s="59">
        <f>AU86-AV86</f>
        <v>0</v>
      </c>
      <c r="AU86" s="59">
        <f>SUM(F86:AI86)</f>
        <v>10</v>
      </c>
      <c r="AV86" s="59">
        <f>SUM(AM90:AO91)</f>
        <v>10</v>
      </c>
      <c r="AX86" s="233">
        <f>RANK(AJ86,AJ56:AJ91,1)</f>
        <v>2</v>
      </c>
      <c r="AY86" s="233">
        <f>RANK(BD86,BD56:BD91,1)</f>
        <v>2</v>
      </c>
      <c r="AZ86" s="233">
        <f>RANK(AP86,AP56:AP89,1)</f>
        <v>2</v>
      </c>
      <c r="BA86" s="233">
        <f>AX86*100</f>
        <v>200</v>
      </c>
      <c r="BB86" s="233">
        <f>AY86*10</f>
        <v>20</v>
      </c>
      <c r="BC86" s="233">
        <f>SUM(AZ86:BB91)</f>
        <v>222</v>
      </c>
      <c r="BD86" s="233">
        <f>AM86-AO86</f>
        <v>1</v>
      </c>
    </row>
    <row r="87" spans="1:56" ht="13.5" customHeight="1" hidden="1">
      <c r="A87" s="301"/>
      <c r="B87" s="251"/>
      <c r="C87" s="252"/>
      <c r="D87" s="253"/>
      <c r="E87" s="258"/>
      <c r="F87" s="84"/>
      <c r="G87" s="84"/>
      <c r="H87" s="84"/>
      <c r="I87" s="84"/>
      <c r="J87" s="85"/>
      <c r="K87" s="80" t="str">
        <f>IF(K86&gt;O86,"○","　")</f>
        <v>○</v>
      </c>
      <c r="L87" s="80"/>
      <c r="M87" s="80"/>
      <c r="N87" s="80"/>
      <c r="O87" s="81"/>
      <c r="P87" s="80" t="str">
        <f>IF(P86&gt;T86,"○","　")</f>
        <v>　</v>
      </c>
      <c r="Q87" s="80"/>
      <c r="R87" s="80"/>
      <c r="S87" s="80"/>
      <c r="T87" s="81"/>
      <c r="U87" s="80" t="str">
        <f>IF(U86&gt;Y86,"○","　")</f>
        <v>　</v>
      </c>
      <c r="V87" s="80"/>
      <c r="W87" s="80"/>
      <c r="X87" s="80"/>
      <c r="Y87" s="81"/>
      <c r="Z87" s="80" t="str">
        <f>IF(Z86&gt;AD86,"○","　")</f>
        <v>○</v>
      </c>
      <c r="AA87" s="80"/>
      <c r="AB87" s="80"/>
      <c r="AC87" s="80"/>
      <c r="AD87" s="81"/>
      <c r="AE87" s="263"/>
      <c r="AF87" s="264"/>
      <c r="AG87" s="264"/>
      <c r="AH87" s="264"/>
      <c r="AI87" s="265"/>
      <c r="AJ87" s="270"/>
      <c r="AK87" s="236"/>
      <c r="AL87" s="238"/>
      <c r="AM87" s="243"/>
      <c r="AN87" s="244"/>
      <c r="AO87" s="245"/>
      <c r="AP87" s="247"/>
      <c r="AQ87" s="249"/>
      <c r="AX87" s="233"/>
      <c r="AY87" s="233"/>
      <c r="AZ87" s="233"/>
      <c r="BA87" s="233"/>
      <c r="BB87" s="233"/>
      <c r="BC87" s="233"/>
      <c r="BD87" s="233"/>
    </row>
    <row r="88" spans="1:56" ht="13.5" customHeight="1" hidden="1">
      <c r="A88" s="301"/>
      <c r="B88" s="251"/>
      <c r="C88" s="252"/>
      <c r="D88" s="253"/>
      <c r="E88" s="258"/>
      <c r="F88" s="84"/>
      <c r="G88" s="84"/>
      <c r="H88" s="84"/>
      <c r="I88" s="84"/>
      <c r="J88" s="85"/>
      <c r="K88" s="80"/>
      <c r="L88" s="80"/>
      <c r="M88" s="80"/>
      <c r="N88" s="80"/>
      <c r="O88" s="81" t="str">
        <f>IF(O86&gt;K86,"○","　")</f>
        <v>　</v>
      </c>
      <c r="P88" s="80"/>
      <c r="Q88" s="80"/>
      <c r="R88" s="80"/>
      <c r="S88" s="80"/>
      <c r="T88" s="81" t="str">
        <f>IF(T86&gt;P86,"○","　")</f>
        <v>○</v>
      </c>
      <c r="U88" s="80"/>
      <c r="V88" s="80"/>
      <c r="W88" s="80"/>
      <c r="X88" s="80"/>
      <c r="Y88" s="81" t="str">
        <f>IF(Y86&gt;U86,"○","　")</f>
        <v>○</v>
      </c>
      <c r="Z88" s="80"/>
      <c r="AA88" s="80"/>
      <c r="AB88" s="80"/>
      <c r="AC88" s="80"/>
      <c r="AD88" s="81" t="str">
        <f>IF(AD86&gt;Z86,"○","　")</f>
        <v>　</v>
      </c>
      <c r="AE88" s="263"/>
      <c r="AF88" s="264"/>
      <c r="AG88" s="264"/>
      <c r="AH88" s="264"/>
      <c r="AI88" s="265"/>
      <c r="AJ88" s="270"/>
      <c r="AK88" s="236"/>
      <c r="AL88" s="238"/>
      <c r="AM88" s="243"/>
      <c r="AN88" s="244"/>
      <c r="AO88" s="245"/>
      <c r="AP88" s="247"/>
      <c r="AQ88" s="249"/>
      <c r="AX88" s="233"/>
      <c r="AY88" s="233"/>
      <c r="AZ88" s="233"/>
      <c r="BA88" s="233"/>
      <c r="BB88" s="233"/>
      <c r="BC88" s="233"/>
      <c r="BD88" s="233"/>
    </row>
    <row r="89" spans="1:56" ht="18" customHeight="1">
      <c r="A89" s="301"/>
      <c r="B89" s="251"/>
      <c r="C89" s="252"/>
      <c r="D89" s="253"/>
      <c r="E89" s="258"/>
      <c r="F89" s="84"/>
      <c r="G89" s="84"/>
      <c r="H89" s="84"/>
      <c r="I89" s="84"/>
      <c r="J89" s="85"/>
      <c r="K89" s="80">
        <f>AI65</f>
        <v>11</v>
      </c>
      <c r="L89" s="80" t="str">
        <f>IF(K89&gt;O89,"○","　")</f>
        <v>　</v>
      </c>
      <c r="M89" s="80" t="s">
        <v>139</v>
      </c>
      <c r="N89" s="80" t="str">
        <f>IF(O89&gt;K89,"○","　")</f>
        <v>○</v>
      </c>
      <c r="O89" s="81">
        <f>AE65</f>
        <v>15</v>
      </c>
      <c r="P89" s="80">
        <f>AI71</f>
        <v>12</v>
      </c>
      <c r="Q89" s="80" t="str">
        <f>IF(P89&gt;T89,"○","　")</f>
        <v>　</v>
      </c>
      <c r="R89" s="80" t="s">
        <v>139</v>
      </c>
      <c r="S89" s="80" t="str">
        <f>IF(T89&gt;P89,"○","　")</f>
        <v>○</v>
      </c>
      <c r="T89" s="81">
        <f>AE71</f>
        <v>15</v>
      </c>
      <c r="U89" s="80">
        <f>AI77</f>
        <v>12</v>
      </c>
      <c r="V89" s="80" t="str">
        <f>IF(U89&gt;Y89,"○","　")</f>
        <v>　</v>
      </c>
      <c r="W89" s="80" t="s">
        <v>139</v>
      </c>
      <c r="X89" s="80" t="str">
        <f>IF(Y89&gt;U89,"○","　")</f>
        <v>○</v>
      </c>
      <c r="Y89" s="81">
        <f>AE77</f>
        <v>15</v>
      </c>
      <c r="Z89" s="80">
        <f>AI83</f>
        <v>15</v>
      </c>
      <c r="AA89" s="80" t="str">
        <f>IF(Z89&gt;AD89,"○","　")</f>
        <v>○</v>
      </c>
      <c r="AB89" s="80" t="s">
        <v>139</v>
      </c>
      <c r="AC89" s="80" t="str">
        <f>IF(AD89&gt;Z89,"○","　")</f>
        <v>　</v>
      </c>
      <c r="AD89" s="81">
        <f>AE83</f>
        <v>11</v>
      </c>
      <c r="AE89" s="263"/>
      <c r="AF89" s="264"/>
      <c r="AG89" s="264"/>
      <c r="AH89" s="264"/>
      <c r="AI89" s="265"/>
      <c r="AJ89" s="270"/>
      <c r="AK89" s="236"/>
      <c r="AL89" s="238"/>
      <c r="AM89" s="243"/>
      <c r="AN89" s="244"/>
      <c r="AO89" s="245"/>
      <c r="AP89" s="247"/>
      <c r="AQ89" s="249"/>
      <c r="AX89" s="233"/>
      <c r="AY89" s="233"/>
      <c r="AZ89" s="233"/>
      <c r="BA89" s="233"/>
      <c r="BB89" s="233"/>
      <c r="BC89" s="233"/>
      <c r="BD89" s="233"/>
    </row>
    <row r="90" spans="1:56" ht="18" customHeight="1">
      <c r="A90" s="301"/>
      <c r="B90" s="251"/>
      <c r="C90" s="252"/>
      <c r="D90" s="253"/>
      <c r="E90" s="258"/>
      <c r="F90" s="84"/>
      <c r="G90" s="84"/>
      <c r="H90" s="84"/>
      <c r="I90" s="84"/>
      <c r="J90" s="85"/>
      <c r="K90" s="80">
        <f>AI66</f>
        <v>15</v>
      </c>
      <c r="L90" s="80" t="str">
        <f>IF(K90&gt;O90,"○","　")</f>
        <v>○</v>
      </c>
      <c r="M90" s="80" t="s">
        <v>32</v>
      </c>
      <c r="N90" s="80" t="str">
        <f>IF(O90&gt;K90,"○","　")</f>
        <v>　</v>
      </c>
      <c r="O90" s="81">
        <f>AE66</f>
        <v>12</v>
      </c>
      <c r="P90" s="80">
        <f>AI72</f>
        <v>15</v>
      </c>
      <c r="Q90" s="80" t="str">
        <f>IF(P90&gt;T90,"○","　")</f>
        <v>○</v>
      </c>
      <c r="R90" s="80" t="s">
        <v>32</v>
      </c>
      <c r="S90" s="80" t="str">
        <f>IF(T90&gt;P90,"○","　")</f>
        <v>　</v>
      </c>
      <c r="T90" s="81">
        <f>AE72</f>
        <v>10</v>
      </c>
      <c r="U90" s="80">
        <f>AI78</f>
        <v>16</v>
      </c>
      <c r="V90" s="80" t="str">
        <f>IF(U90&gt;Y90,"○","　")</f>
        <v>　</v>
      </c>
      <c r="W90" s="80" t="s">
        <v>32</v>
      </c>
      <c r="X90" s="80" t="str">
        <f>IF(Y90&gt;U90,"○","　")</f>
        <v>○</v>
      </c>
      <c r="Y90" s="81">
        <f>AE78</f>
        <v>17</v>
      </c>
      <c r="Z90" s="80">
        <f>AI84</f>
        <v>15</v>
      </c>
      <c r="AA90" s="80" t="str">
        <f>IF(Z90&gt;AD90,"○","　")</f>
        <v>○</v>
      </c>
      <c r="AB90" s="80" t="s">
        <v>32</v>
      </c>
      <c r="AC90" s="80" t="str">
        <f>IF(AD90&gt;Z90,"○","　")</f>
        <v>　</v>
      </c>
      <c r="AD90" s="81">
        <f>AE84</f>
        <v>13</v>
      </c>
      <c r="AE90" s="263"/>
      <c r="AF90" s="264"/>
      <c r="AG90" s="264"/>
      <c r="AH90" s="264"/>
      <c r="AI90" s="265"/>
      <c r="AJ90" s="270"/>
      <c r="AK90" s="236"/>
      <c r="AL90" s="238"/>
      <c r="AM90" s="234">
        <f>SUM(F86,K86,P86,U86,Z86,AE86,)</f>
        <v>5</v>
      </c>
      <c r="AN90" s="236" t="s">
        <v>32</v>
      </c>
      <c r="AO90" s="238">
        <f>SUM(J86,O86,T86,Y86,AD86,AI86)</f>
        <v>5</v>
      </c>
      <c r="AP90" s="247"/>
      <c r="AQ90" s="249"/>
      <c r="AX90" s="233"/>
      <c r="AY90" s="233"/>
      <c r="AZ90" s="233"/>
      <c r="BA90" s="233"/>
      <c r="BB90" s="233"/>
      <c r="BC90" s="233"/>
      <c r="BD90" s="233"/>
    </row>
    <row r="91" spans="1:56" ht="18" customHeight="1" thickBot="1">
      <c r="A91" s="302"/>
      <c r="B91" s="254"/>
      <c r="C91" s="255"/>
      <c r="D91" s="256"/>
      <c r="E91" s="259"/>
      <c r="F91" s="94"/>
      <c r="G91" s="94"/>
      <c r="H91" s="94"/>
      <c r="I91" s="94"/>
      <c r="J91" s="95"/>
      <c r="K91" s="96">
        <f>AI67</f>
        <v>15</v>
      </c>
      <c r="L91" s="96" t="str">
        <f>IF(K91&gt;O91,"○","　")</f>
        <v>○</v>
      </c>
      <c r="M91" s="96" t="s">
        <v>32</v>
      </c>
      <c r="N91" s="96" t="str">
        <f>IF(O91&gt;K91,"○","　")</f>
        <v>　</v>
      </c>
      <c r="O91" s="97">
        <f>AE67</f>
        <v>12</v>
      </c>
      <c r="P91" s="96">
        <f>AI73</f>
        <v>12</v>
      </c>
      <c r="Q91" s="96" t="str">
        <f>IF(P91&gt;T91,"○","　")</f>
        <v>　</v>
      </c>
      <c r="R91" s="96" t="s">
        <v>32</v>
      </c>
      <c r="S91" s="96" t="str">
        <f>IF(T91&gt;P91,"○","　")</f>
        <v>○</v>
      </c>
      <c r="T91" s="97">
        <f>AE73</f>
        <v>15</v>
      </c>
      <c r="U91" s="96">
        <f>AI79</f>
        <v>0</v>
      </c>
      <c r="V91" s="96" t="str">
        <f>IF(U91&gt;Y91,"○","　")</f>
        <v>　</v>
      </c>
      <c r="W91" s="96" t="s">
        <v>32</v>
      </c>
      <c r="X91" s="96" t="str">
        <f>IF(Y91&gt;U91,"○","　")</f>
        <v>　</v>
      </c>
      <c r="Y91" s="97">
        <f>AE79</f>
        <v>0</v>
      </c>
      <c r="Z91" s="96">
        <f>AI85</f>
        <v>0</v>
      </c>
      <c r="AA91" s="96" t="str">
        <f>IF(Z91&gt;AD91,"○","　")</f>
        <v>　</v>
      </c>
      <c r="AB91" s="96" t="s">
        <v>32</v>
      </c>
      <c r="AC91" s="96" t="str">
        <f>IF(AD91&gt;Z91,"○","　")</f>
        <v>　</v>
      </c>
      <c r="AD91" s="97">
        <f>AE85</f>
        <v>0</v>
      </c>
      <c r="AE91" s="266"/>
      <c r="AF91" s="267"/>
      <c r="AG91" s="267"/>
      <c r="AH91" s="267"/>
      <c r="AI91" s="268"/>
      <c r="AJ91" s="271"/>
      <c r="AK91" s="237"/>
      <c r="AL91" s="239"/>
      <c r="AM91" s="235"/>
      <c r="AN91" s="237"/>
      <c r="AO91" s="239"/>
      <c r="AP91" s="248"/>
      <c r="AQ91" s="250"/>
      <c r="AX91" s="233"/>
      <c r="AY91" s="233"/>
      <c r="AZ91" s="233"/>
      <c r="BA91" s="233"/>
      <c r="BB91" s="233"/>
      <c r="BC91" s="233"/>
      <c r="BD91" s="233"/>
    </row>
    <row r="93" spans="6:45" ht="12.75" hidden="1">
      <c r="F93" s="69">
        <v>1</v>
      </c>
      <c r="G93" s="69"/>
      <c r="H93" s="69">
        <v>2</v>
      </c>
      <c r="I93" s="69"/>
      <c r="J93" s="69">
        <v>3</v>
      </c>
      <c r="K93" s="69">
        <v>4</v>
      </c>
      <c r="L93" s="69"/>
      <c r="M93" s="69">
        <v>5</v>
      </c>
      <c r="N93" s="69"/>
      <c r="O93" s="69">
        <v>6</v>
      </c>
      <c r="P93" s="69">
        <v>7</v>
      </c>
      <c r="Q93" s="69"/>
      <c r="R93" s="69">
        <v>8</v>
      </c>
      <c r="S93" s="69"/>
      <c r="T93" s="69">
        <v>9</v>
      </c>
      <c r="U93" s="69">
        <v>10</v>
      </c>
      <c r="W93" s="69">
        <v>11</v>
      </c>
      <c r="Y93" s="69">
        <v>12</v>
      </c>
      <c r="AS93" s="59">
        <v>24</v>
      </c>
    </row>
    <row r="94" spans="6:45" ht="12.75" hidden="1">
      <c r="F94" s="70">
        <f>SUM(AE77:AE79,AI77:AI79)</f>
        <v>60</v>
      </c>
      <c r="G94" s="70" t="e">
        <f>SUM(#REF!)</f>
        <v>#REF!</v>
      </c>
      <c r="H94" s="70">
        <f>SUM(Z71:Z73,AD71:AD73)</f>
        <v>81</v>
      </c>
      <c r="I94" s="70" t="e">
        <f>SUM(#REF!)</f>
        <v>#REF!</v>
      </c>
      <c r="J94" s="70">
        <f>SUM(K59:K61,O59:O61)</f>
        <v>49</v>
      </c>
      <c r="K94" s="70">
        <f>SUM(AE71:AE73,AI71:AI73)</f>
        <v>79</v>
      </c>
      <c r="L94" s="70" t="e">
        <f>SUM(#REF!)</f>
        <v>#REF!</v>
      </c>
      <c r="M94" s="70">
        <f>SUM(U59:U61,Y59:Y61)</f>
        <v>45</v>
      </c>
      <c r="N94" s="70" t="e">
        <f>SUM(#REF!)</f>
        <v>#REF!</v>
      </c>
      <c r="O94" s="70">
        <f>SUM(Z65:Z67,AD65:AD67)</f>
        <v>53</v>
      </c>
      <c r="P94" s="70">
        <f>SUM(U71:U73,Y71:Y73)</f>
        <v>84</v>
      </c>
      <c r="Q94" s="70" t="e">
        <f>SUM(#REF!)</f>
        <v>#REF!</v>
      </c>
      <c r="R94" s="70">
        <f>SUM(AE65:AE67,AI65:AI67)</f>
        <v>80</v>
      </c>
      <c r="S94" s="70" t="e">
        <f>SUM(#REF!)</f>
        <v>#REF!</v>
      </c>
      <c r="T94" s="70">
        <f>SUM(Z59:Z61,AD59:AD61)</f>
        <v>50</v>
      </c>
      <c r="U94" s="70">
        <f>SUM(U65:U67,Y65:Y67)</f>
        <v>80</v>
      </c>
      <c r="W94" s="70">
        <f>SUM(AE83:AE85,AI83:AI85)</f>
        <v>54</v>
      </c>
      <c r="Y94" s="70">
        <f>SUM(P59:P61,T59:T61)</f>
        <v>39</v>
      </c>
      <c r="AS94" s="59">
        <f>SUM(AS56:AS91)</f>
        <v>24</v>
      </c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spans="79:85" ht="12.75" hidden="1">
      <c r="CA116" s="59" t="s">
        <v>148</v>
      </c>
      <c r="CD116" s="59" t="s">
        <v>149</v>
      </c>
      <c r="CG116" s="59" t="s">
        <v>150</v>
      </c>
    </row>
    <row r="117" spans="6:85" ht="12.75" hidden="1">
      <c r="F117" s="69">
        <v>1</v>
      </c>
      <c r="G117" s="69"/>
      <c r="H117" s="69">
        <v>2</v>
      </c>
      <c r="I117" s="69"/>
      <c r="J117" s="69">
        <v>3</v>
      </c>
      <c r="K117" s="69">
        <v>4</v>
      </c>
      <c r="L117" s="69"/>
      <c r="M117" s="69">
        <v>5</v>
      </c>
      <c r="N117" s="69"/>
      <c r="O117" s="69">
        <v>6</v>
      </c>
      <c r="P117" s="69">
        <v>7</v>
      </c>
      <c r="Q117" s="69"/>
      <c r="R117" s="69">
        <v>8</v>
      </c>
      <c r="S117" s="69"/>
      <c r="T117" s="69">
        <v>9</v>
      </c>
      <c r="U117" s="69">
        <v>10</v>
      </c>
      <c r="W117" s="69">
        <v>11</v>
      </c>
      <c r="Y117" s="69">
        <v>12</v>
      </c>
      <c r="CA117" s="59" t="s">
        <v>8</v>
      </c>
      <c r="CD117" s="59" t="s">
        <v>8</v>
      </c>
      <c r="CG117" s="59" t="s">
        <v>8</v>
      </c>
    </row>
    <row r="118" spans="6:87" ht="12.75" hidden="1">
      <c r="F118" s="70">
        <f aca="true" t="shared" si="2" ref="F118:U118">F94</f>
        <v>60</v>
      </c>
      <c r="G118" s="70" t="e">
        <f t="shared" si="2"/>
        <v>#REF!</v>
      </c>
      <c r="H118" s="70">
        <f t="shared" si="2"/>
        <v>81</v>
      </c>
      <c r="I118" s="70" t="e">
        <f t="shared" si="2"/>
        <v>#REF!</v>
      </c>
      <c r="J118" s="70">
        <f t="shared" si="2"/>
        <v>49</v>
      </c>
      <c r="K118" s="70">
        <f t="shared" si="2"/>
        <v>79</v>
      </c>
      <c r="L118" s="70" t="e">
        <f t="shared" si="2"/>
        <v>#REF!</v>
      </c>
      <c r="M118" s="70">
        <f t="shared" si="2"/>
        <v>45</v>
      </c>
      <c r="N118" s="70" t="e">
        <f t="shared" si="2"/>
        <v>#REF!</v>
      </c>
      <c r="O118" s="70">
        <f t="shared" si="2"/>
        <v>53</v>
      </c>
      <c r="P118" s="70">
        <f t="shared" si="2"/>
        <v>84</v>
      </c>
      <c r="Q118" s="70" t="e">
        <f t="shared" si="2"/>
        <v>#REF!</v>
      </c>
      <c r="R118" s="70">
        <f t="shared" si="2"/>
        <v>80</v>
      </c>
      <c r="S118" s="70" t="e">
        <f t="shared" si="2"/>
        <v>#REF!</v>
      </c>
      <c r="T118" s="70">
        <f t="shared" si="2"/>
        <v>50</v>
      </c>
      <c r="U118" s="70">
        <f t="shared" si="2"/>
        <v>80</v>
      </c>
      <c r="W118" s="70">
        <f>W94</f>
        <v>54</v>
      </c>
      <c r="Y118" s="70">
        <f>Y94</f>
        <v>39</v>
      </c>
      <c r="CA118" s="71" t="str">
        <f>IF(CA119&lt;7,"A",IF(CA119&gt;12,"C","B"))</f>
        <v>A</v>
      </c>
      <c r="CB118" s="71"/>
      <c r="CC118" s="71"/>
      <c r="CD118" s="19"/>
      <c r="CE118" s="19"/>
      <c r="CF118" s="19"/>
      <c r="CG118" s="19"/>
      <c r="CH118" s="19"/>
      <c r="CI118" s="19"/>
    </row>
    <row r="119" spans="79:135" ht="12.75" hidden="1">
      <c r="CA119" s="72">
        <f>C42</f>
        <v>0</v>
      </c>
      <c r="CB119" s="72"/>
      <c r="CC119" s="72"/>
      <c r="CD119" s="72">
        <f>CA119</f>
        <v>0</v>
      </c>
      <c r="CE119" s="72"/>
      <c r="CF119" s="72"/>
      <c r="CG119" s="72">
        <f>CA119</f>
        <v>0</v>
      </c>
      <c r="CH119" s="72"/>
      <c r="CI119" s="72"/>
      <c r="CL119" s="59">
        <v>1</v>
      </c>
      <c r="CO119" s="59">
        <v>2</v>
      </c>
      <c r="CR119" s="59">
        <v>3</v>
      </c>
      <c r="CU119" s="59">
        <v>4</v>
      </c>
      <c r="CX119" s="59">
        <v>5</v>
      </c>
      <c r="DA119" s="59">
        <v>6</v>
      </c>
      <c r="DD119" s="59">
        <v>7</v>
      </c>
      <c r="DG119" s="59">
        <v>8</v>
      </c>
      <c r="DJ119" s="59">
        <v>9</v>
      </c>
      <c r="DM119" s="59">
        <v>10</v>
      </c>
      <c r="DP119" s="59">
        <v>11</v>
      </c>
      <c r="DS119" s="59">
        <v>12</v>
      </c>
      <c r="DV119" s="59">
        <v>13</v>
      </c>
      <c r="DY119" s="59">
        <v>14</v>
      </c>
      <c r="EB119" s="59">
        <v>15</v>
      </c>
      <c r="EE119" s="59">
        <v>16</v>
      </c>
    </row>
    <row r="120" spans="78:137" ht="12.75">
      <c r="BZ120" s="59">
        <v>1</v>
      </c>
      <c r="CA120" s="59">
        <f aca="true" t="shared" si="3" ref="CA120:CC125">IF($CA$119=1,CL120,IF($CA$119=2,CO120,IF($CA$119=3,CR120,IF($CA$119=4,CU120,IF($CA$119=5,CX120,IF($CA$119=6,DA120,""))))))</f>
      </c>
      <c r="CB120" s="59">
        <f t="shared" si="3"/>
      </c>
      <c r="CC120" s="59">
        <f t="shared" si="3"/>
      </c>
      <c r="CD120" s="59">
        <f aca="true" t="shared" si="4" ref="CD120:CF131">IF($CA$119=7,DD120,IF($CA$119=8,DG120,IF($CA$119=9,DJ120,IF($CA$119=10,DM120,IF($CA$119=11,DP120,IF($CA$119=12,DS120,""))))))</f>
      </c>
      <c r="CE120" s="59">
        <f t="shared" si="4"/>
      </c>
      <c r="CF120" s="59">
        <f t="shared" si="4"/>
      </c>
      <c r="CG120" s="59">
        <f aca="true" t="shared" si="5" ref="CG120:CI130">IF($CA$119=13,DV120,IF($CA$119=14,DY120,IF($CA$119=15,EB120,IF($CA$119=16,EE120,""))))</f>
      </c>
      <c r="CH120" s="59">
        <f t="shared" si="5"/>
      </c>
      <c r="CI120" s="59">
        <f t="shared" si="5"/>
      </c>
      <c r="CL120" s="59">
        <v>1</v>
      </c>
      <c r="CM120" s="59" t="s">
        <v>40</v>
      </c>
      <c r="CN120" s="59" t="s">
        <v>41</v>
      </c>
      <c r="CO120" s="59">
        <v>1</v>
      </c>
      <c r="CP120" s="59" t="s">
        <v>42</v>
      </c>
      <c r="CQ120" s="59" t="s">
        <v>43</v>
      </c>
      <c r="CR120" s="59">
        <v>1</v>
      </c>
      <c r="CS120" s="59" t="s">
        <v>44</v>
      </c>
      <c r="CT120" s="59" t="s">
        <v>43</v>
      </c>
      <c r="CU120" s="59">
        <v>1</v>
      </c>
      <c r="CV120" s="59" t="s">
        <v>45</v>
      </c>
      <c r="CW120" s="59" t="s">
        <v>46</v>
      </c>
      <c r="CX120" s="59">
        <v>1</v>
      </c>
      <c r="CY120" s="59" t="s">
        <v>47</v>
      </c>
      <c r="CZ120" s="59" t="s">
        <v>48</v>
      </c>
      <c r="DA120" s="59" t="s">
        <v>49</v>
      </c>
      <c r="DB120" s="59" t="s">
        <v>50</v>
      </c>
      <c r="DC120" s="59" t="s">
        <v>51</v>
      </c>
      <c r="DD120" s="59" t="s">
        <v>52</v>
      </c>
      <c r="DE120" s="59" t="s">
        <v>42</v>
      </c>
      <c r="DF120" s="59" t="s">
        <v>43</v>
      </c>
      <c r="DG120" s="59" t="s">
        <v>53</v>
      </c>
      <c r="DH120" s="59" t="s">
        <v>54</v>
      </c>
      <c r="DI120" s="59" t="s">
        <v>55</v>
      </c>
      <c r="DJ120" s="59" t="s">
        <v>56</v>
      </c>
      <c r="DK120" s="59" t="s">
        <v>54</v>
      </c>
      <c r="DL120" s="59" t="s">
        <v>55</v>
      </c>
      <c r="DM120" s="59" t="s">
        <v>57</v>
      </c>
      <c r="DN120" s="59" t="s">
        <v>58</v>
      </c>
      <c r="DO120" s="59" t="s">
        <v>51</v>
      </c>
      <c r="DP120" s="59">
        <v>0</v>
      </c>
      <c r="DQ120" s="59">
        <v>0</v>
      </c>
      <c r="DR120" s="59">
        <v>0</v>
      </c>
      <c r="DS120" s="59">
        <v>0</v>
      </c>
      <c r="DT120" s="59">
        <v>0</v>
      </c>
      <c r="DU120" s="59">
        <v>0</v>
      </c>
      <c r="DV120" s="59" t="s">
        <v>57</v>
      </c>
      <c r="DW120" s="59" t="s">
        <v>58</v>
      </c>
      <c r="DX120" s="59" t="s">
        <v>51</v>
      </c>
      <c r="DY120" s="59">
        <v>0</v>
      </c>
      <c r="DZ120" s="59">
        <v>0</v>
      </c>
      <c r="EA120" s="59">
        <v>0</v>
      </c>
      <c r="EB120" s="59">
        <v>0</v>
      </c>
      <c r="EC120" s="59">
        <v>0</v>
      </c>
      <c r="ED120" s="59">
        <v>0</v>
      </c>
      <c r="EE120" s="59">
        <v>0</v>
      </c>
      <c r="EF120" s="59">
        <v>0</v>
      </c>
      <c r="EG120" s="59">
        <v>0</v>
      </c>
    </row>
    <row r="121" spans="78:137" ht="12.75">
      <c r="BZ121" s="59">
        <v>2</v>
      </c>
      <c r="CA121" s="59">
        <f t="shared" si="3"/>
      </c>
      <c r="CB121" s="59">
        <f t="shared" si="3"/>
      </c>
      <c r="CC121" s="59">
        <f t="shared" si="3"/>
      </c>
      <c r="CD121" s="59">
        <f t="shared" si="4"/>
      </c>
      <c r="CE121" s="59">
        <f t="shared" si="4"/>
      </c>
      <c r="CF121" s="59">
        <f t="shared" si="4"/>
      </c>
      <c r="CG121" s="59">
        <f t="shared" si="5"/>
      </c>
      <c r="CH121" s="59">
        <f t="shared" si="5"/>
      </c>
      <c r="CI121" s="59">
        <f t="shared" si="5"/>
      </c>
      <c r="CL121" s="59">
        <v>2</v>
      </c>
      <c r="CM121" s="59" t="s">
        <v>59</v>
      </c>
      <c r="CN121" s="59" t="s">
        <v>51</v>
      </c>
      <c r="CO121" s="59">
        <v>2</v>
      </c>
      <c r="CP121" s="59" t="s">
        <v>58</v>
      </c>
      <c r="CQ121" s="59" t="s">
        <v>51</v>
      </c>
      <c r="CR121" s="59">
        <v>2</v>
      </c>
      <c r="CS121" s="59" t="s">
        <v>60</v>
      </c>
      <c r="CT121" s="59" t="s">
        <v>43</v>
      </c>
      <c r="CU121" s="59">
        <v>2</v>
      </c>
      <c r="CV121" s="59" t="s">
        <v>61</v>
      </c>
      <c r="CW121" s="59" t="s">
        <v>43</v>
      </c>
      <c r="CX121" s="59">
        <v>2</v>
      </c>
      <c r="CY121" s="59" t="s">
        <v>62</v>
      </c>
      <c r="CZ121" s="59" t="s">
        <v>63</v>
      </c>
      <c r="DA121" s="59" t="s">
        <v>64</v>
      </c>
      <c r="DB121" s="59" t="s">
        <v>65</v>
      </c>
      <c r="DC121" s="59" t="s">
        <v>43</v>
      </c>
      <c r="DD121" s="59" t="s">
        <v>66</v>
      </c>
      <c r="DE121" s="59" t="s">
        <v>40</v>
      </c>
      <c r="DF121" s="59" t="s">
        <v>41</v>
      </c>
      <c r="DG121" s="59" t="s">
        <v>67</v>
      </c>
      <c r="DH121" s="59" t="s">
        <v>40</v>
      </c>
      <c r="DI121" s="59" t="s">
        <v>41</v>
      </c>
      <c r="DJ121" s="59" t="s">
        <v>68</v>
      </c>
      <c r="DK121" s="59" t="s">
        <v>69</v>
      </c>
      <c r="DL121" s="59" t="s">
        <v>41</v>
      </c>
      <c r="DM121" s="59" t="s">
        <v>70</v>
      </c>
      <c r="DN121" s="59" t="s">
        <v>71</v>
      </c>
      <c r="DO121" s="59" t="s">
        <v>72</v>
      </c>
      <c r="DP121" s="59">
        <v>0</v>
      </c>
      <c r="DQ121" s="59">
        <v>0</v>
      </c>
      <c r="DR121" s="59">
        <v>0</v>
      </c>
      <c r="DS121" s="59">
        <v>0</v>
      </c>
      <c r="DT121" s="59">
        <v>0</v>
      </c>
      <c r="DU121" s="59">
        <v>0</v>
      </c>
      <c r="DV121" s="59" t="s">
        <v>70</v>
      </c>
      <c r="DW121" s="59" t="s">
        <v>71</v>
      </c>
      <c r="DX121" s="59" t="s">
        <v>72</v>
      </c>
      <c r="DY121" s="59">
        <v>0</v>
      </c>
      <c r="DZ121" s="59">
        <v>0</v>
      </c>
      <c r="EA121" s="59">
        <v>0</v>
      </c>
      <c r="EB121" s="59">
        <v>0</v>
      </c>
      <c r="EC121" s="59">
        <v>0</v>
      </c>
      <c r="ED121" s="59">
        <v>0</v>
      </c>
      <c r="EE121" s="59">
        <v>0</v>
      </c>
      <c r="EF121" s="59">
        <v>0</v>
      </c>
      <c r="EG121" s="59">
        <v>0</v>
      </c>
    </row>
    <row r="122" spans="78:137" ht="12.75">
      <c r="BZ122" s="59">
        <v>3</v>
      </c>
      <c r="CA122" s="59">
        <f t="shared" si="3"/>
      </c>
      <c r="CB122" s="59">
        <f t="shared" si="3"/>
      </c>
      <c r="CC122" s="59">
        <f t="shared" si="3"/>
      </c>
      <c r="CD122" s="59">
        <f t="shared" si="4"/>
      </c>
      <c r="CE122" s="59">
        <f t="shared" si="4"/>
      </c>
      <c r="CF122" s="59">
        <f t="shared" si="4"/>
      </c>
      <c r="CG122" s="59">
        <f t="shared" si="5"/>
      </c>
      <c r="CH122" s="59">
        <f t="shared" si="5"/>
      </c>
      <c r="CI122" s="59">
        <f t="shared" si="5"/>
      </c>
      <c r="CL122" s="59">
        <v>3</v>
      </c>
      <c r="CM122" s="59" t="s">
        <v>73</v>
      </c>
      <c r="CN122" s="59" t="s">
        <v>74</v>
      </c>
      <c r="CO122" s="59">
        <v>3</v>
      </c>
      <c r="CP122" s="59" t="s">
        <v>75</v>
      </c>
      <c r="CQ122" s="59" t="s">
        <v>74</v>
      </c>
      <c r="CR122" s="59">
        <v>3</v>
      </c>
      <c r="CS122" s="59" t="s">
        <v>76</v>
      </c>
      <c r="CT122" s="59" t="s">
        <v>77</v>
      </c>
      <c r="CU122" s="59">
        <v>3</v>
      </c>
      <c r="CV122" s="59" t="s">
        <v>78</v>
      </c>
      <c r="CW122" s="59" t="s">
        <v>48</v>
      </c>
      <c r="CX122" s="59">
        <v>3</v>
      </c>
      <c r="CY122" s="59" t="s">
        <v>79</v>
      </c>
      <c r="CZ122" s="59" t="s">
        <v>41</v>
      </c>
      <c r="DA122" s="59" t="s">
        <v>80</v>
      </c>
      <c r="DB122" s="59" t="s">
        <v>81</v>
      </c>
      <c r="DC122" s="59" t="s">
        <v>43</v>
      </c>
      <c r="DD122" s="59" t="s">
        <v>82</v>
      </c>
      <c r="DE122" s="59" t="s">
        <v>83</v>
      </c>
      <c r="DF122" s="59" t="s">
        <v>48</v>
      </c>
      <c r="DG122" s="59" t="s">
        <v>84</v>
      </c>
      <c r="DH122" s="59" t="s">
        <v>85</v>
      </c>
      <c r="DI122" s="59" t="s">
        <v>77</v>
      </c>
      <c r="DJ122" s="59" t="s">
        <v>86</v>
      </c>
      <c r="DK122" s="59" t="s">
        <v>87</v>
      </c>
      <c r="DL122" s="59" t="s">
        <v>88</v>
      </c>
      <c r="DM122" s="59" t="s">
        <v>89</v>
      </c>
      <c r="DN122" s="59" t="s">
        <v>71</v>
      </c>
      <c r="DO122" s="59" t="s">
        <v>72</v>
      </c>
      <c r="DP122" s="59">
        <v>0</v>
      </c>
      <c r="DQ122" s="59">
        <v>0</v>
      </c>
      <c r="DR122" s="59">
        <v>0</v>
      </c>
      <c r="DS122" s="59">
        <v>0</v>
      </c>
      <c r="DT122" s="59">
        <v>0</v>
      </c>
      <c r="DU122" s="59">
        <v>0</v>
      </c>
      <c r="DV122" s="59" t="s">
        <v>89</v>
      </c>
      <c r="DW122" s="59" t="s">
        <v>71</v>
      </c>
      <c r="DX122" s="59" t="s">
        <v>72</v>
      </c>
      <c r="DY122" s="59">
        <v>0</v>
      </c>
      <c r="DZ122" s="59">
        <v>0</v>
      </c>
      <c r="EA122" s="59">
        <v>0</v>
      </c>
      <c r="EB122" s="59">
        <v>0</v>
      </c>
      <c r="EC122" s="59">
        <v>0</v>
      </c>
      <c r="ED122" s="59">
        <v>0</v>
      </c>
      <c r="EE122" s="59">
        <v>0</v>
      </c>
      <c r="EF122" s="59">
        <v>0</v>
      </c>
      <c r="EG122" s="59">
        <v>0</v>
      </c>
    </row>
    <row r="123" spans="1:137" ht="12.75">
      <c r="A123" s="19"/>
      <c r="B123" s="19"/>
      <c r="BZ123" s="59">
        <v>4</v>
      </c>
      <c r="CA123" s="59">
        <f t="shared" si="3"/>
      </c>
      <c r="CB123" s="59">
        <f t="shared" si="3"/>
      </c>
      <c r="CC123" s="59">
        <f t="shared" si="3"/>
      </c>
      <c r="CD123" s="59">
        <f t="shared" si="4"/>
      </c>
      <c r="CE123" s="59">
        <f t="shared" si="4"/>
      </c>
      <c r="CF123" s="59">
        <f t="shared" si="4"/>
      </c>
      <c r="CG123" s="59">
        <f t="shared" si="5"/>
      </c>
      <c r="CH123" s="59">
        <f t="shared" si="5"/>
      </c>
      <c r="CI123" s="59">
        <f t="shared" si="5"/>
      </c>
      <c r="CL123" s="59">
        <v>4</v>
      </c>
      <c r="CM123" s="59" t="s">
        <v>90</v>
      </c>
      <c r="CN123" s="59" t="s">
        <v>91</v>
      </c>
      <c r="CO123" s="59">
        <v>4</v>
      </c>
      <c r="CP123" s="59" t="s">
        <v>92</v>
      </c>
      <c r="CQ123" s="59" t="s">
        <v>63</v>
      </c>
      <c r="CR123" s="59">
        <v>4</v>
      </c>
      <c r="CS123" s="59" t="s">
        <v>93</v>
      </c>
      <c r="CT123" s="59" t="s">
        <v>46</v>
      </c>
      <c r="CU123" s="59">
        <v>4</v>
      </c>
      <c r="CV123" s="59" t="s">
        <v>94</v>
      </c>
      <c r="CW123" s="59" t="s">
        <v>95</v>
      </c>
      <c r="CX123" s="59">
        <v>4</v>
      </c>
      <c r="CY123" s="59" t="s">
        <v>96</v>
      </c>
      <c r="CZ123" s="59" t="s">
        <v>72</v>
      </c>
      <c r="DA123" s="59" t="s">
        <v>97</v>
      </c>
      <c r="DB123" s="59" t="s">
        <v>98</v>
      </c>
      <c r="DC123" s="59" t="s">
        <v>88</v>
      </c>
      <c r="DD123" s="59" t="s">
        <v>99</v>
      </c>
      <c r="DE123" s="59" t="s">
        <v>100</v>
      </c>
      <c r="DF123" s="59" t="s">
        <v>101</v>
      </c>
      <c r="DG123" s="59" t="s">
        <v>102</v>
      </c>
      <c r="DH123" s="59" t="s">
        <v>75</v>
      </c>
      <c r="DI123" s="59" t="s">
        <v>74</v>
      </c>
      <c r="DJ123" s="59" t="s">
        <v>103</v>
      </c>
      <c r="DK123" s="59" t="s">
        <v>62</v>
      </c>
      <c r="DL123" s="59" t="s">
        <v>63</v>
      </c>
      <c r="DM123" s="59" t="s">
        <v>104</v>
      </c>
      <c r="DN123" s="59" t="s">
        <v>105</v>
      </c>
      <c r="DO123" s="59" t="s">
        <v>74</v>
      </c>
      <c r="DP123" s="59">
        <v>0</v>
      </c>
      <c r="DQ123" s="59">
        <v>0</v>
      </c>
      <c r="DR123" s="59">
        <v>0</v>
      </c>
      <c r="DS123" s="59">
        <v>0</v>
      </c>
      <c r="DT123" s="59">
        <v>0</v>
      </c>
      <c r="DU123" s="59">
        <v>0</v>
      </c>
      <c r="DV123" s="59" t="s">
        <v>104</v>
      </c>
      <c r="DW123" s="59" t="s">
        <v>105</v>
      </c>
      <c r="DX123" s="59" t="s">
        <v>74</v>
      </c>
      <c r="DY123" s="59">
        <v>0</v>
      </c>
      <c r="DZ123" s="59">
        <v>0</v>
      </c>
      <c r="EA123" s="59">
        <v>0</v>
      </c>
      <c r="EB123" s="59">
        <v>0</v>
      </c>
      <c r="EC123" s="59">
        <v>0</v>
      </c>
      <c r="ED123" s="59">
        <v>0</v>
      </c>
      <c r="EE123" s="59">
        <v>0</v>
      </c>
      <c r="EF123" s="59">
        <v>0</v>
      </c>
      <c r="EG123" s="59">
        <v>0</v>
      </c>
    </row>
    <row r="124" spans="1:137" ht="12.75">
      <c r="A124" s="19"/>
      <c r="B124" s="19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BZ124" s="59">
        <v>5</v>
      </c>
      <c r="CA124" s="59">
        <f t="shared" si="3"/>
      </c>
      <c r="CB124" s="59">
        <f t="shared" si="3"/>
      </c>
      <c r="CC124" s="59">
        <f t="shared" si="3"/>
      </c>
      <c r="CD124" s="59">
        <f t="shared" si="4"/>
      </c>
      <c r="CE124" s="59">
        <f t="shared" si="4"/>
      </c>
      <c r="CF124" s="59">
        <f t="shared" si="4"/>
      </c>
      <c r="CG124" s="59">
        <f t="shared" si="5"/>
      </c>
      <c r="CH124" s="59">
        <f t="shared" si="5"/>
      </c>
      <c r="CI124" s="59">
        <f t="shared" si="5"/>
      </c>
      <c r="CL124" s="59">
        <v>0</v>
      </c>
      <c r="CM124" s="59" t="s">
        <v>106</v>
      </c>
      <c r="CN124" s="59" t="s">
        <v>101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5</v>
      </c>
      <c r="CV124" s="59" t="s">
        <v>69</v>
      </c>
      <c r="CW124" s="59" t="s">
        <v>41</v>
      </c>
      <c r="CX124" s="59">
        <v>5</v>
      </c>
      <c r="CY124" s="59" t="s">
        <v>107</v>
      </c>
      <c r="CZ124" s="59" t="s">
        <v>108</v>
      </c>
      <c r="DA124" s="59" t="s">
        <v>109</v>
      </c>
      <c r="DB124" s="59" t="s">
        <v>110</v>
      </c>
      <c r="DC124" s="59" t="s">
        <v>51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9">
        <v>0</v>
      </c>
      <c r="DJ124" s="59" t="s">
        <v>111</v>
      </c>
      <c r="DK124" s="59" t="s">
        <v>83</v>
      </c>
      <c r="DL124" s="59" t="s">
        <v>48</v>
      </c>
      <c r="DM124" s="59" t="s">
        <v>112</v>
      </c>
      <c r="DN124" s="59" t="s">
        <v>93</v>
      </c>
      <c r="DO124" s="59" t="s">
        <v>46</v>
      </c>
      <c r="DP124" s="59">
        <v>0</v>
      </c>
      <c r="DQ124" s="59">
        <v>0</v>
      </c>
      <c r="DR124" s="59">
        <v>0</v>
      </c>
      <c r="DS124" s="59">
        <v>0</v>
      </c>
      <c r="DT124" s="59">
        <v>0</v>
      </c>
      <c r="DU124" s="59">
        <v>0</v>
      </c>
      <c r="DV124" s="59" t="s">
        <v>112</v>
      </c>
      <c r="DW124" s="59" t="s">
        <v>93</v>
      </c>
      <c r="DX124" s="59" t="s">
        <v>46</v>
      </c>
      <c r="DY124" s="59">
        <v>0</v>
      </c>
      <c r="DZ124" s="59">
        <v>0</v>
      </c>
      <c r="EA124" s="59">
        <v>0</v>
      </c>
      <c r="EB124" s="59">
        <v>0</v>
      </c>
      <c r="EC124" s="59">
        <v>0</v>
      </c>
      <c r="ED124" s="59">
        <v>0</v>
      </c>
      <c r="EE124" s="59">
        <v>0</v>
      </c>
      <c r="EF124" s="59">
        <v>0</v>
      </c>
      <c r="EG124" s="59">
        <v>0</v>
      </c>
    </row>
    <row r="125" spans="1:137" ht="12.75">
      <c r="A125" s="19"/>
      <c r="B125" s="19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BZ125" s="59">
        <v>6</v>
      </c>
      <c r="CA125" s="59">
        <f t="shared" si="3"/>
      </c>
      <c r="CB125" s="59">
        <f t="shared" si="3"/>
      </c>
      <c r="CC125" s="59">
        <f t="shared" si="3"/>
      </c>
      <c r="CD125" s="59">
        <f t="shared" si="4"/>
      </c>
      <c r="CE125" s="59">
        <f t="shared" si="4"/>
      </c>
      <c r="CF125" s="59">
        <f t="shared" si="4"/>
      </c>
      <c r="CG125" s="59">
        <f t="shared" si="5"/>
      </c>
      <c r="CH125" s="59">
        <f t="shared" si="5"/>
      </c>
      <c r="CI125" s="59">
        <f t="shared" si="5"/>
      </c>
      <c r="CL125" s="59">
        <v>0</v>
      </c>
      <c r="CM125" s="59">
        <v>0</v>
      </c>
      <c r="CN125" s="59">
        <v>0</v>
      </c>
      <c r="CO125" s="59">
        <v>0</v>
      </c>
      <c r="CP125" s="59">
        <v>0</v>
      </c>
      <c r="CQ125" s="59">
        <v>0</v>
      </c>
      <c r="CR125" s="59">
        <v>0</v>
      </c>
      <c r="CS125" s="59">
        <v>0</v>
      </c>
      <c r="CT125" s="59">
        <v>0</v>
      </c>
      <c r="CU125" s="59">
        <v>0</v>
      </c>
      <c r="CV125" s="59">
        <v>0</v>
      </c>
      <c r="CW125" s="59">
        <v>0</v>
      </c>
      <c r="CX125" s="59">
        <v>6</v>
      </c>
      <c r="CY125" s="59">
        <v>0</v>
      </c>
      <c r="CZ125" s="59">
        <v>0</v>
      </c>
      <c r="DA125" s="59">
        <v>0</v>
      </c>
      <c r="DB125" s="59">
        <v>0</v>
      </c>
      <c r="DC125" s="59">
        <v>0</v>
      </c>
      <c r="DD125" s="59">
        <v>0</v>
      </c>
      <c r="DE125" s="59">
        <v>0</v>
      </c>
      <c r="DF125" s="59">
        <v>0</v>
      </c>
      <c r="DG125" s="59">
        <v>0</v>
      </c>
      <c r="DH125" s="59">
        <v>0</v>
      </c>
      <c r="DI125" s="59">
        <v>0</v>
      </c>
      <c r="DJ125" s="59">
        <v>0</v>
      </c>
      <c r="DK125" s="59">
        <v>0</v>
      </c>
      <c r="DL125" s="59">
        <v>0</v>
      </c>
      <c r="DM125" s="59">
        <v>0</v>
      </c>
      <c r="DN125" s="59">
        <v>0</v>
      </c>
      <c r="DO125" s="59">
        <v>0</v>
      </c>
      <c r="DP125" s="59">
        <v>0</v>
      </c>
      <c r="DQ125" s="59">
        <v>0</v>
      </c>
      <c r="DR125" s="59">
        <v>0</v>
      </c>
      <c r="DS125" s="59">
        <v>0</v>
      </c>
      <c r="DT125" s="59">
        <v>0</v>
      </c>
      <c r="DU125" s="59">
        <v>0</v>
      </c>
      <c r="DV125" s="59">
        <v>0</v>
      </c>
      <c r="DW125" s="59">
        <v>0</v>
      </c>
      <c r="DX125" s="59">
        <v>0</v>
      </c>
      <c r="DY125" s="59">
        <v>0</v>
      </c>
      <c r="DZ125" s="59">
        <v>0</v>
      </c>
      <c r="EA125" s="59">
        <v>0</v>
      </c>
      <c r="EB125" s="59">
        <v>0</v>
      </c>
      <c r="EC125" s="59">
        <v>0</v>
      </c>
      <c r="ED125" s="59">
        <v>0</v>
      </c>
      <c r="EE125" s="59">
        <v>0</v>
      </c>
      <c r="EF125" s="59">
        <v>0</v>
      </c>
      <c r="EG125" s="59">
        <v>0</v>
      </c>
    </row>
    <row r="126" spans="1:137" ht="12.75">
      <c r="A126" s="19"/>
      <c r="B126" s="19"/>
      <c r="BZ126" s="59">
        <v>7</v>
      </c>
      <c r="CA126" s="59">
        <f>IF($CA$119=1,$CL126,IF($CA$119=2,$CO126,IF($CA$119=3,$CR126,IF($CA$119=4,$CU126,IF($CA$119=5,$CX126,IF($CA$119=6,$DA126,""))))))</f>
      </c>
      <c r="CB126" s="59">
        <f>IF($CA$119=1,$CL126,IF($CA$119=2,$CO126,IF($CA$119=3,$CR126,IF($CA$119=4,$CU126,IF($CA$119=5,$CX126,IF($CA$119=6,$DA126,""))))))</f>
      </c>
      <c r="CC126" s="59">
        <f>IF($CA$119=1,$CL126,IF($CA$119=2,$CO126,IF($CA$119=3,$CR126,IF($CA$119=4,$CU126,IF($CA$119=5,$CX126,IF($CA$119=6,$DA126,""))))))</f>
      </c>
      <c r="CD126" s="59">
        <f t="shared" si="4"/>
      </c>
      <c r="CE126" s="59">
        <f t="shared" si="4"/>
      </c>
      <c r="CF126" s="59">
        <f t="shared" si="4"/>
      </c>
      <c r="CG126" s="59">
        <f t="shared" si="5"/>
      </c>
      <c r="CH126" s="59">
        <f t="shared" si="5"/>
      </c>
      <c r="CI126" s="59">
        <f t="shared" si="5"/>
      </c>
      <c r="CL126" s="59">
        <v>0</v>
      </c>
      <c r="CM126" s="59">
        <v>0</v>
      </c>
      <c r="CN126" s="59">
        <v>0</v>
      </c>
      <c r="CO126" s="59">
        <v>0</v>
      </c>
      <c r="CP126" s="59">
        <v>0</v>
      </c>
      <c r="CQ126" s="59">
        <v>0</v>
      </c>
      <c r="CR126" s="59">
        <v>0</v>
      </c>
      <c r="CS126" s="59">
        <v>0</v>
      </c>
      <c r="CT126" s="59">
        <v>0</v>
      </c>
      <c r="CU126" s="59">
        <v>0</v>
      </c>
      <c r="CV126" s="59">
        <v>0</v>
      </c>
      <c r="CW126" s="59">
        <v>0</v>
      </c>
      <c r="CX126" s="59">
        <v>0</v>
      </c>
      <c r="CY126" s="59">
        <v>0</v>
      </c>
      <c r="CZ126" s="59">
        <v>0</v>
      </c>
      <c r="DA126" s="59">
        <v>0</v>
      </c>
      <c r="DB126" s="59">
        <v>0</v>
      </c>
      <c r="DC126" s="59">
        <v>0</v>
      </c>
      <c r="DD126" s="59">
        <v>0</v>
      </c>
      <c r="DE126" s="59">
        <v>0</v>
      </c>
      <c r="DF126" s="59">
        <v>0</v>
      </c>
      <c r="DG126" s="59">
        <v>0</v>
      </c>
      <c r="DH126" s="59">
        <v>0</v>
      </c>
      <c r="DI126" s="59">
        <v>0</v>
      </c>
      <c r="DJ126" s="59">
        <v>0</v>
      </c>
      <c r="DK126" s="59">
        <v>0</v>
      </c>
      <c r="DL126" s="59">
        <v>0</v>
      </c>
      <c r="DM126" s="59">
        <v>0</v>
      </c>
      <c r="DN126" s="59">
        <v>0</v>
      </c>
      <c r="DO126" s="59">
        <v>0</v>
      </c>
      <c r="DP126" s="59">
        <v>0</v>
      </c>
      <c r="DQ126" s="59">
        <v>0</v>
      </c>
      <c r="DR126" s="59">
        <v>0</v>
      </c>
      <c r="DS126" s="59">
        <v>0</v>
      </c>
      <c r="DT126" s="59">
        <v>0</v>
      </c>
      <c r="DU126" s="59">
        <v>0</v>
      </c>
      <c r="DV126" s="59">
        <v>0</v>
      </c>
      <c r="DW126" s="59">
        <v>0</v>
      </c>
      <c r="DX126" s="59">
        <v>0</v>
      </c>
      <c r="DY126" s="59">
        <v>0</v>
      </c>
      <c r="DZ126" s="59">
        <v>0</v>
      </c>
      <c r="EA126" s="59">
        <v>0</v>
      </c>
      <c r="EB126" s="59">
        <v>0</v>
      </c>
      <c r="EC126" s="59">
        <v>0</v>
      </c>
      <c r="ED126" s="59">
        <v>0</v>
      </c>
      <c r="EE126" s="59">
        <v>0</v>
      </c>
      <c r="EF126" s="59">
        <v>0</v>
      </c>
      <c r="EG126" s="59">
        <v>0</v>
      </c>
    </row>
    <row r="127" spans="78:137" ht="12.75">
      <c r="BZ127" s="59">
        <v>8</v>
      </c>
      <c r="CA127" s="59">
        <f aca="true" t="shared" si="6" ref="CA127:CC131">IF($CA$119=1,CL127,IF($CA$119=2,CO127,IF($CA$119=3,CR127,IF($CA$119=4,CU127,IF($CA$119=5,CX127,IF($CA$119=6,DA127,""))))))</f>
      </c>
      <c r="CB127" s="59">
        <f t="shared" si="6"/>
      </c>
      <c r="CC127" s="59">
        <f t="shared" si="6"/>
      </c>
      <c r="CD127" s="59">
        <f t="shared" si="4"/>
      </c>
      <c r="CE127" s="59">
        <f t="shared" si="4"/>
      </c>
      <c r="CF127" s="59">
        <f t="shared" si="4"/>
      </c>
      <c r="CG127" s="59">
        <f t="shared" si="5"/>
      </c>
      <c r="CH127" s="59">
        <f t="shared" si="5"/>
      </c>
      <c r="CI127" s="59">
        <f t="shared" si="5"/>
      </c>
      <c r="CL127" s="59">
        <v>0</v>
      </c>
      <c r="CM127" s="59">
        <v>0</v>
      </c>
      <c r="CN127" s="59">
        <v>0</v>
      </c>
      <c r="CO127" s="59">
        <v>0</v>
      </c>
      <c r="CP127" s="59">
        <v>0</v>
      </c>
      <c r="CQ127" s="59">
        <v>0</v>
      </c>
      <c r="CR127" s="59">
        <v>0</v>
      </c>
      <c r="CS127" s="59">
        <v>0</v>
      </c>
      <c r="CT127" s="59">
        <v>0</v>
      </c>
      <c r="CU127" s="59">
        <v>0</v>
      </c>
      <c r="CV127" s="59">
        <v>0</v>
      </c>
      <c r="CW127" s="59">
        <v>0</v>
      </c>
      <c r="CX127" s="59">
        <v>0</v>
      </c>
      <c r="CY127" s="59">
        <v>0</v>
      </c>
      <c r="CZ127" s="59">
        <v>0</v>
      </c>
      <c r="DA127" s="59">
        <v>0</v>
      </c>
      <c r="DB127" s="59">
        <v>0</v>
      </c>
      <c r="DC127" s="59">
        <v>0</v>
      </c>
      <c r="DD127" s="59">
        <v>0</v>
      </c>
      <c r="DE127" s="59">
        <v>0</v>
      </c>
      <c r="DF127" s="59">
        <v>0</v>
      </c>
      <c r="DG127" s="59">
        <v>0</v>
      </c>
      <c r="DH127" s="59">
        <v>0</v>
      </c>
      <c r="DI127" s="59">
        <v>0</v>
      </c>
      <c r="DJ127" s="59">
        <v>0</v>
      </c>
      <c r="DK127" s="59">
        <v>0</v>
      </c>
      <c r="DL127" s="59">
        <v>0</v>
      </c>
      <c r="DM127" s="59">
        <v>0</v>
      </c>
      <c r="DN127" s="59">
        <v>0</v>
      </c>
      <c r="DO127" s="59">
        <v>0</v>
      </c>
      <c r="DP127" s="59">
        <v>0</v>
      </c>
      <c r="DQ127" s="59">
        <v>0</v>
      </c>
      <c r="DR127" s="59">
        <v>0</v>
      </c>
      <c r="DS127" s="59">
        <v>0</v>
      </c>
      <c r="DT127" s="59">
        <v>0</v>
      </c>
      <c r="DU127" s="59">
        <v>0</v>
      </c>
      <c r="DV127" s="59">
        <v>0</v>
      </c>
      <c r="DW127" s="59">
        <v>0</v>
      </c>
      <c r="DX127" s="59">
        <v>0</v>
      </c>
      <c r="DY127" s="59">
        <v>0</v>
      </c>
      <c r="DZ127" s="59">
        <v>0</v>
      </c>
      <c r="EA127" s="59">
        <v>0</v>
      </c>
      <c r="EB127" s="59">
        <v>0</v>
      </c>
      <c r="EC127" s="59">
        <v>0</v>
      </c>
      <c r="ED127" s="59">
        <v>0</v>
      </c>
      <c r="EE127" s="59">
        <v>0</v>
      </c>
      <c r="EF127" s="59">
        <v>0</v>
      </c>
      <c r="EG127" s="59">
        <v>0</v>
      </c>
    </row>
    <row r="128" spans="78:137" ht="12.75">
      <c r="BZ128" s="59">
        <v>9</v>
      </c>
      <c r="CA128" s="59">
        <f t="shared" si="6"/>
      </c>
      <c r="CB128" s="59">
        <f t="shared" si="6"/>
      </c>
      <c r="CC128" s="59">
        <f t="shared" si="6"/>
      </c>
      <c r="CD128" s="59">
        <f t="shared" si="4"/>
      </c>
      <c r="CE128" s="59">
        <f t="shared" si="4"/>
      </c>
      <c r="CF128" s="59">
        <f t="shared" si="4"/>
      </c>
      <c r="CG128" s="59">
        <f t="shared" si="5"/>
      </c>
      <c r="CH128" s="59">
        <f t="shared" si="5"/>
      </c>
      <c r="CI128" s="59">
        <f t="shared" si="5"/>
      </c>
      <c r="CL128" s="59">
        <v>0</v>
      </c>
      <c r="CM128" s="59">
        <v>0</v>
      </c>
      <c r="CN128" s="59">
        <v>0</v>
      </c>
      <c r="CO128" s="59">
        <v>0</v>
      </c>
      <c r="CP128" s="59">
        <v>0</v>
      </c>
      <c r="CQ128" s="59">
        <v>0</v>
      </c>
      <c r="CR128" s="59">
        <v>0</v>
      </c>
      <c r="CS128" s="59">
        <v>0</v>
      </c>
      <c r="CT128" s="59">
        <v>0</v>
      </c>
      <c r="CU128" s="59">
        <v>0</v>
      </c>
      <c r="CV128" s="59">
        <v>0</v>
      </c>
      <c r="CW128" s="59">
        <v>0</v>
      </c>
      <c r="CX128" s="59">
        <v>0</v>
      </c>
      <c r="CY128" s="59">
        <v>0</v>
      </c>
      <c r="CZ128" s="59">
        <v>0</v>
      </c>
      <c r="DA128" s="59">
        <v>0</v>
      </c>
      <c r="DB128" s="59">
        <v>0</v>
      </c>
      <c r="DC128" s="59">
        <v>0</v>
      </c>
      <c r="DD128" s="59">
        <v>0</v>
      </c>
      <c r="DE128" s="59">
        <v>0</v>
      </c>
      <c r="DF128" s="59">
        <v>0</v>
      </c>
      <c r="DG128" s="59">
        <v>0</v>
      </c>
      <c r="DH128" s="59">
        <v>0</v>
      </c>
      <c r="DI128" s="59">
        <v>0</v>
      </c>
      <c r="DJ128" s="59">
        <v>0</v>
      </c>
      <c r="DK128" s="59">
        <v>0</v>
      </c>
      <c r="DL128" s="59">
        <v>0</v>
      </c>
      <c r="DM128" s="59">
        <v>0</v>
      </c>
      <c r="DN128" s="59">
        <v>0</v>
      </c>
      <c r="DO128" s="59">
        <v>0</v>
      </c>
      <c r="DP128" s="59">
        <v>0</v>
      </c>
      <c r="DQ128" s="59">
        <v>0</v>
      </c>
      <c r="DR128" s="59">
        <v>0</v>
      </c>
      <c r="DS128" s="59">
        <v>0</v>
      </c>
      <c r="DT128" s="59">
        <v>0</v>
      </c>
      <c r="DU128" s="59">
        <v>0</v>
      </c>
      <c r="DV128" s="59">
        <v>0</v>
      </c>
      <c r="DW128" s="59">
        <v>0</v>
      </c>
      <c r="DX128" s="59">
        <v>0</v>
      </c>
      <c r="DY128" s="59">
        <v>0</v>
      </c>
      <c r="DZ128" s="59">
        <v>0</v>
      </c>
      <c r="EA128" s="59">
        <v>0</v>
      </c>
      <c r="EB128" s="59">
        <v>0</v>
      </c>
      <c r="EC128" s="59">
        <v>0</v>
      </c>
      <c r="ED128" s="59">
        <v>0</v>
      </c>
      <c r="EE128" s="59">
        <v>0</v>
      </c>
      <c r="EF128" s="59">
        <v>0</v>
      </c>
      <c r="EG128" s="59">
        <v>0</v>
      </c>
    </row>
    <row r="129" spans="78:137" ht="12.75">
      <c r="BZ129" s="59">
        <v>10</v>
      </c>
      <c r="CA129" s="59">
        <f t="shared" si="6"/>
      </c>
      <c r="CB129" s="59">
        <f t="shared" si="6"/>
      </c>
      <c r="CC129" s="59">
        <f t="shared" si="6"/>
      </c>
      <c r="CD129" s="59">
        <f t="shared" si="4"/>
      </c>
      <c r="CE129" s="59">
        <f t="shared" si="4"/>
      </c>
      <c r="CF129" s="59">
        <f t="shared" si="4"/>
      </c>
      <c r="CG129" s="59">
        <f t="shared" si="5"/>
      </c>
      <c r="CH129" s="59">
        <f t="shared" si="5"/>
      </c>
      <c r="CI129" s="59">
        <f t="shared" si="5"/>
      </c>
      <c r="CL129" s="59">
        <v>0</v>
      </c>
      <c r="CM129" s="59">
        <v>0</v>
      </c>
      <c r="CN129" s="59">
        <v>0</v>
      </c>
      <c r="CO129" s="59">
        <v>0</v>
      </c>
      <c r="CP129" s="59">
        <v>0</v>
      </c>
      <c r="CQ129" s="59">
        <v>0</v>
      </c>
      <c r="CR129" s="59">
        <v>0</v>
      </c>
      <c r="CS129" s="59">
        <v>0</v>
      </c>
      <c r="CT129" s="59">
        <v>0</v>
      </c>
      <c r="CU129" s="59">
        <v>0</v>
      </c>
      <c r="CV129" s="59">
        <v>0</v>
      </c>
      <c r="CW129" s="59">
        <v>0</v>
      </c>
      <c r="CX129" s="59">
        <v>0</v>
      </c>
      <c r="CY129" s="59">
        <v>0</v>
      </c>
      <c r="CZ129" s="59">
        <v>0</v>
      </c>
      <c r="DA129" s="59">
        <v>0</v>
      </c>
      <c r="DB129" s="59">
        <v>0</v>
      </c>
      <c r="DC129" s="59">
        <v>0</v>
      </c>
      <c r="DD129" s="59">
        <v>0</v>
      </c>
      <c r="DE129" s="59">
        <v>0</v>
      </c>
      <c r="DF129" s="59">
        <v>0</v>
      </c>
      <c r="DG129" s="59">
        <v>0</v>
      </c>
      <c r="DH129" s="59">
        <v>0</v>
      </c>
      <c r="DI129" s="59">
        <v>0</v>
      </c>
      <c r="DJ129" s="59">
        <v>0</v>
      </c>
      <c r="DK129" s="59">
        <v>0</v>
      </c>
      <c r="DL129" s="59">
        <v>0</v>
      </c>
      <c r="DM129" s="59">
        <v>0</v>
      </c>
      <c r="DN129" s="59">
        <v>0</v>
      </c>
      <c r="DO129" s="59">
        <v>0</v>
      </c>
      <c r="DP129" s="59">
        <v>0</v>
      </c>
      <c r="DQ129" s="59">
        <v>0</v>
      </c>
      <c r="DR129" s="59">
        <v>0</v>
      </c>
      <c r="DS129" s="59">
        <v>0</v>
      </c>
      <c r="DT129" s="59">
        <v>0</v>
      </c>
      <c r="DU129" s="59">
        <v>0</v>
      </c>
      <c r="DV129" s="59">
        <v>0</v>
      </c>
      <c r="DW129" s="59">
        <v>0</v>
      </c>
      <c r="DX129" s="59">
        <v>0</v>
      </c>
      <c r="DY129" s="59">
        <v>0</v>
      </c>
      <c r="DZ129" s="59">
        <v>0</v>
      </c>
      <c r="EA129" s="59">
        <v>0</v>
      </c>
      <c r="EB129" s="59">
        <v>0</v>
      </c>
      <c r="EC129" s="59">
        <v>0</v>
      </c>
      <c r="ED129" s="59">
        <v>0</v>
      </c>
      <c r="EE129" s="59">
        <v>0</v>
      </c>
      <c r="EF129" s="59">
        <v>0</v>
      </c>
      <c r="EG129" s="59">
        <v>0</v>
      </c>
    </row>
    <row r="130" spans="78:137" ht="12.75">
      <c r="BZ130" s="59">
        <v>11</v>
      </c>
      <c r="CA130" s="59">
        <f t="shared" si="6"/>
      </c>
      <c r="CB130" s="59">
        <f t="shared" si="6"/>
      </c>
      <c r="CC130" s="59">
        <f t="shared" si="6"/>
      </c>
      <c r="CD130" s="59">
        <f t="shared" si="4"/>
      </c>
      <c r="CE130" s="59">
        <f t="shared" si="4"/>
      </c>
      <c r="CF130" s="59">
        <f t="shared" si="4"/>
      </c>
      <c r="CG130" s="59">
        <f t="shared" si="5"/>
      </c>
      <c r="CH130" s="59">
        <f t="shared" si="5"/>
      </c>
      <c r="CI130" s="59">
        <f t="shared" si="5"/>
      </c>
      <c r="CL130" s="59">
        <v>0</v>
      </c>
      <c r="CM130" s="59">
        <v>0</v>
      </c>
      <c r="CN130" s="59">
        <v>0</v>
      </c>
      <c r="CO130" s="59">
        <v>0</v>
      </c>
      <c r="CP130" s="59">
        <v>0</v>
      </c>
      <c r="CQ130" s="59">
        <v>0</v>
      </c>
      <c r="CR130" s="59">
        <v>0</v>
      </c>
      <c r="CS130" s="59">
        <v>0</v>
      </c>
      <c r="CT130" s="59">
        <v>0</v>
      </c>
      <c r="CU130" s="59">
        <v>0</v>
      </c>
      <c r="CV130" s="59">
        <v>0</v>
      </c>
      <c r="CW130" s="59">
        <v>0</v>
      </c>
      <c r="CX130" s="59">
        <v>0</v>
      </c>
      <c r="CY130" s="59">
        <v>0</v>
      </c>
      <c r="CZ130" s="59">
        <v>0</v>
      </c>
      <c r="DA130" s="59">
        <v>0</v>
      </c>
      <c r="DB130" s="59">
        <v>0</v>
      </c>
      <c r="DC130" s="59">
        <v>0</v>
      </c>
      <c r="DD130" s="59">
        <v>0</v>
      </c>
      <c r="DE130" s="59">
        <v>0</v>
      </c>
      <c r="DF130" s="59">
        <v>0</v>
      </c>
      <c r="DG130" s="59">
        <v>0</v>
      </c>
      <c r="DH130" s="59">
        <v>0</v>
      </c>
      <c r="DI130" s="59">
        <v>0</v>
      </c>
      <c r="DJ130" s="59">
        <v>0</v>
      </c>
      <c r="DK130" s="59">
        <v>0</v>
      </c>
      <c r="DL130" s="59">
        <v>0</v>
      </c>
      <c r="DM130" s="59">
        <v>0</v>
      </c>
      <c r="DN130" s="59">
        <v>0</v>
      </c>
      <c r="DO130" s="59">
        <v>0</v>
      </c>
      <c r="DP130" s="59">
        <v>0</v>
      </c>
      <c r="DQ130" s="59">
        <v>0</v>
      </c>
      <c r="DR130" s="59">
        <v>0</v>
      </c>
      <c r="DS130" s="59">
        <v>0</v>
      </c>
      <c r="DT130" s="59">
        <v>0</v>
      </c>
      <c r="DU130" s="59">
        <v>0</v>
      </c>
      <c r="DV130" s="59">
        <v>0</v>
      </c>
      <c r="DW130" s="59">
        <v>0</v>
      </c>
      <c r="DX130" s="59">
        <v>0</v>
      </c>
      <c r="DY130" s="59">
        <v>0</v>
      </c>
      <c r="DZ130" s="59">
        <v>0</v>
      </c>
      <c r="EA130" s="59">
        <v>0</v>
      </c>
      <c r="EB130" s="59">
        <v>0</v>
      </c>
      <c r="EC130" s="59">
        <v>0</v>
      </c>
      <c r="ED130" s="59">
        <v>0</v>
      </c>
      <c r="EE130" s="59">
        <v>0</v>
      </c>
      <c r="EF130" s="59">
        <v>0</v>
      </c>
      <c r="EG130" s="59">
        <v>0</v>
      </c>
    </row>
    <row r="131" spans="78:137" ht="12.75">
      <c r="BZ131" s="59">
        <v>12</v>
      </c>
      <c r="CA131" s="59">
        <f t="shared" si="6"/>
      </c>
      <c r="CB131" s="59">
        <f t="shared" si="6"/>
      </c>
      <c r="CC131" s="59">
        <f t="shared" si="6"/>
      </c>
      <c r="CD131" s="59">
        <f t="shared" si="4"/>
      </c>
      <c r="CE131" s="59">
        <f t="shared" si="4"/>
      </c>
      <c r="CF131" s="59">
        <f t="shared" si="4"/>
      </c>
      <c r="CL131" s="59">
        <v>0</v>
      </c>
      <c r="CM131" s="59">
        <v>0</v>
      </c>
      <c r="CN131" s="59">
        <v>0</v>
      </c>
      <c r="CO131" s="59">
        <v>0</v>
      </c>
      <c r="CP131" s="59">
        <v>0</v>
      </c>
      <c r="CQ131" s="59">
        <v>0</v>
      </c>
      <c r="CR131" s="59">
        <v>0</v>
      </c>
      <c r="CS131" s="59">
        <v>0</v>
      </c>
      <c r="CT131" s="59">
        <v>0</v>
      </c>
      <c r="CU131" s="59">
        <v>0</v>
      </c>
      <c r="CV131" s="59">
        <v>0</v>
      </c>
      <c r="CW131" s="59">
        <v>0</v>
      </c>
      <c r="CX131" s="59">
        <v>0</v>
      </c>
      <c r="CY131" s="59">
        <v>0</v>
      </c>
      <c r="CZ131" s="59">
        <v>0</v>
      </c>
      <c r="DA131" s="59">
        <v>0</v>
      </c>
      <c r="DB131" s="59">
        <v>0</v>
      </c>
      <c r="DC131" s="59">
        <v>0</v>
      </c>
      <c r="DD131" s="59">
        <v>0</v>
      </c>
      <c r="DE131" s="59">
        <v>0</v>
      </c>
      <c r="DF131" s="59">
        <v>0</v>
      </c>
      <c r="DG131" s="59">
        <v>0</v>
      </c>
      <c r="DH131" s="59">
        <v>0</v>
      </c>
      <c r="DI131" s="59">
        <v>0</v>
      </c>
      <c r="DJ131" s="59">
        <v>0</v>
      </c>
      <c r="DK131" s="59">
        <v>0</v>
      </c>
      <c r="DL131" s="59">
        <v>0</v>
      </c>
      <c r="DM131" s="59">
        <v>0</v>
      </c>
      <c r="DN131" s="59">
        <v>0</v>
      </c>
      <c r="DO131" s="59">
        <v>0</v>
      </c>
      <c r="DP131" s="59">
        <v>0</v>
      </c>
      <c r="DQ131" s="59">
        <v>0</v>
      </c>
      <c r="DR131" s="59">
        <v>0</v>
      </c>
      <c r="DS131" s="59">
        <v>0</v>
      </c>
      <c r="DT131" s="59">
        <v>0</v>
      </c>
      <c r="DU131" s="59">
        <v>0</v>
      </c>
      <c r="DV131" s="59">
        <v>0</v>
      </c>
      <c r="DW131" s="59">
        <v>0</v>
      </c>
      <c r="DX131" s="59">
        <v>0</v>
      </c>
      <c r="DY131" s="59">
        <v>0</v>
      </c>
      <c r="DZ131" s="59">
        <v>0</v>
      </c>
      <c r="EA131" s="59">
        <v>0</v>
      </c>
      <c r="EB131" s="59">
        <v>0</v>
      </c>
      <c r="EC131" s="59">
        <v>0</v>
      </c>
      <c r="ED131" s="59">
        <v>0</v>
      </c>
      <c r="EE131" s="59">
        <v>0</v>
      </c>
      <c r="EF131" s="59">
        <v>0</v>
      </c>
      <c r="EG131" s="59">
        <v>0</v>
      </c>
    </row>
    <row r="133" spans="78:85" ht="12.75">
      <c r="BZ133" s="59" t="s">
        <v>113</v>
      </c>
      <c r="CA133" s="59" t="s">
        <v>118</v>
      </c>
      <c r="CD133" s="59" t="s">
        <v>118</v>
      </c>
      <c r="CG133" s="59" t="s">
        <v>118</v>
      </c>
    </row>
    <row r="134" spans="78:85" ht="12.75">
      <c r="BZ134" s="59" t="s">
        <v>114</v>
      </c>
      <c r="CA134" s="59" t="s">
        <v>118</v>
      </c>
      <c r="CD134" s="59" t="s">
        <v>118</v>
      </c>
      <c r="CG134" s="59" t="s">
        <v>118</v>
      </c>
    </row>
    <row r="135" spans="78:85" ht="12.75">
      <c r="BZ135" s="59" t="s">
        <v>115</v>
      </c>
      <c r="CA135" s="59" t="s">
        <v>118</v>
      </c>
      <c r="CD135" s="59" t="s">
        <v>118</v>
      </c>
      <c r="CG135" s="59" t="s">
        <v>118</v>
      </c>
    </row>
    <row r="136" spans="78:85" ht="12.75">
      <c r="BZ136" s="59" t="s">
        <v>116</v>
      </c>
      <c r="CA136" s="59" t="s">
        <v>118</v>
      </c>
      <c r="CD136" s="59" t="s">
        <v>118</v>
      </c>
      <c r="CG136" s="59" t="s">
        <v>118</v>
      </c>
    </row>
    <row r="137" spans="78:85" ht="12.75">
      <c r="BZ137" s="59" t="s">
        <v>151</v>
      </c>
      <c r="CA137" s="59" t="s">
        <v>118</v>
      </c>
      <c r="CD137" s="59" t="s">
        <v>118</v>
      </c>
      <c r="CG137" s="59" t="s">
        <v>118</v>
      </c>
    </row>
    <row r="138" spans="78:85" ht="12.75">
      <c r="BZ138" s="59" t="s">
        <v>152</v>
      </c>
      <c r="CA138" s="59" t="s">
        <v>118</v>
      </c>
      <c r="CD138" s="59" t="s">
        <v>118</v>
      </c>
      <c r="CG138" s="59" t="s">
        <v>118</v>
      </c>
    </row>
  </sheetData>
  <sheetProtection/>
  <mergeCells count="305">
    <mergeCell ref="AI1:AQ1"/>
    <mergeCell ref="P4:Y4"/>
    <mergeCell ref="A5:B5"/>
    <mergeCell ref="M5:O5"/>
    <mergeCell ref="A6:B6"/>
    <mergeCell ref="M6:O6"/>
    <mergeCell ref="AI2:AQ2"/>
    <mergeCell ref="AI3:AQ3"/>
    <mergeCell ref="A7:B7"/>
    <mergeCell ref="M7:O7"/>
    <mergeCell ref="A4:B4"/>
    <mergeCell ref="C4:L4"/>
    <mergeCell ref="M4:O4"/>
    <mergeCell ref="A9:AQ9"/>
    <mergeCell ref="A11:B11"/>
    <mergeCell ref="C11:J11"/>
    <mergeCell ref="K11:Y11"/>
    <mergeCell ref="Z11:AG11"/>
    <mergeCell ref="AI11:AQ11"/>
    <mergeCell ref="A12:B14"/>
    <mergeCell ref="C12:J14"/>
    <mergeCell ref="K12:N14"/>
    <mergeCell ref="O12:P12"/>
    <mergeCell ref="T12:U12"/>
    <mergeCell ref="W12:Y14"/>
    <mergeCell ref="Z12:AG14"/>
    <mergeCell ref="AI12:AM14"/>
    <mergeCell ref="AN12:AQ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G17"/>
    <mergeCell ref="AI15:AM17"/>
    <mergeCell ref="AN15:AQ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G20"/>
    <mergeCell ref="AI18:AM20"/>
    <mergeCell ref="AN18:AQ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G23"/>
    <mergeCell ref="AI21:AM23"/>
    <mergeCell ref="AN21:AQ23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G26"/>
    <mergeCell ref="AI24:AM26"/>
    <mergeCell ref="AN24:AQ26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G29"/>
    <mergeCell ref="AI27:AM29"/>
    <mergeCell ref="AN27:AQ29"/>
    <mergeCell ref="O28:P28"/>
    <mergeCell ref="T28:U28"/>
    <mergeCell ref="O29:P29"/>
    <mergeCell ref="T29:U29"/>
    <mergeCell ref="A31:B33"/>
    <mergeCell ref="C31:J33"/>
    <mergeCell ref="K31:N33"/>
    <mergeCell ref="O31:P31"/>
    <mergeCell ref="T31:U31"/>
    <mergeCell ref="W31:Y33"/>
    <mergeCell ref="Z31:AG33"/>
    <mergeCell ref="AI31:AM33"/>
    <mergeCell ref="AN31:AQ33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W34:Y36"/>
    <mergeCell ref="Z34:AG36"/>
    <mergeCell ref="AI34:AM36"/>
    <mergeCell ref="AN34:AQ36"/>
    <mergeCell ref="O35:P35"/>
    <mergeCell ref="T35:U35"/>
    <mergeCell ref="O36:P36"/>
    <mergeCell ref="T36:U36"/>
    <mergeCell ref="A37:B39"/>
    <mergeCell ref="C37:J39"/>
    <mergeCell ref="K37:N39"/>
    <mergeCell ref="O37:P37"/>
    <mergeCell ref="T37:U37"/>
    <mergeCell ref="W37:Y39"/>
    <mergeCell ref="Z37:AG39"/>
    <mergeCell ref="AI37:AM39"/>
    <mergeCell ref="AN37:AQ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G42"/>
    <mergeCell ref="AI40:AM42"/>
    <mergeCell ref="AN40:AQ42"/>
    <mergeCell ref="O41:P41"/>
    <mergeCell ref="T41:U41"/>
    <mergeCell ref="O42:P42"/>
    <mergeCell ref="T42:U42"/>
    <mergeCell ref="A43:B45"/>
    <mergeCell ref="C43:J45"/>
    <mergeCell ref="K43:N45"/>
    <mergeCell ref="O43:P43"/>
    <mergeCell ref="T43:U43"/>
    <mergeCell ref="W43:Y45"/>
    <mergeCell ref="Z43:AG45"/>
    <mergeCell ref="AI43:AM45"/>
    <mergeCell ref="AN43:AQ45"/>
    <mergeCell ref="O44:P44"/>
    <mergeCell ref="T44:U44"/>
    <mergeCell ref="O45:P45"/>
    <mergeCell ref="T45:U45"/>
    <mergeCell ref="A46:B48"/>
    <mergeCell ref="C46:J48"/>
    <mergeCell ref="K46:N48"/>
    <mergeCell ref="O46:P46"/>
    <mergeCell ref="T46:U46"/>
    <mergeCell ref="W46:Y48"/>
    <mergeCell ref="Z46:AG48"/>
    <mergeCell ref="AI46:AM48"/>
    <mergeCell ref="AN46:AQ48"/>
    <mergeCell ref="O47:P47"/>
    <mergeCell ref="T47:U47"/>
    <mergeCell ref="O48:P48"/>
    <mergeCell ref="T48:U48"/>
    <mergeCell ref="A50:AQ50"/>
    <mergeCell ref="A52:A55"/>
    <mergeCell ref="B52:D55"/>
    <mergeCell ref="F52:J55"/>
    <mergeCell ref="K52:O55"/>
    <mergeCell ref="P52:T55"/>
    <mergeCell ref="U52:Y55"/>
    <mergeCell ref="Z52:AD55"/>
    <mergeCell ref="AE52:AI55"/>
    <mergeCell ref="AJ52:AL55"/>
    <mergeCell ref="AM52:AO55"/>
    <mergeCell ref="AP52:AP55"/>
    <mergeCell ref="AQ52:AQ55"/>
    <mergeCell ref="AS54:AS55"/>
    <mergeCell ref="AT54:AT55"/>
    <mergeCell ref="A56:A91"/>
    <mergeCell ref="B56:D61"/>
    <mergeCell ref="E56:E61"/>
    <mergeCell ref="F56:J61"/>
    <mergeCell ref="AJ56:AJ61"/>
    <mergeCell ref="AK56:AK61"/>
    <mergeCell ref="AL56:AL61"/>
    <mergeCell ref="AM56:AO59"/>
    <mergeCell ref="AP56:AP61"/>
    <mergeCell ref="AQ56:AQ61"/>
    <mergeCell ref="AX56:AX61"/>
    <mergeCell ref="AM60:AM61"/>
    <mergeCell ref="AN60:AN61"/>
    <mergeCell ref="AO60:AO61"/>
    <mergeCell ref="AY56:AY61"/>
    <mergeCell ref="AZ56:AZ61"/>
    <mergeCell ref="BA56:BA61"/>
    <mergeCell ref="BB56:BB61"/>
    <mergeCell ref="BC56:BC61"/>
    <mergeCell ref="BD56:BD61"/>
    <mergeCell ref="AX62:AX67"/>
    <mergeCell ref="AY62:AY67"/>
    <mergeCell ref="AZ62:AZ67"/>
    <mergeCell ref="B62:D67"/>
    <mergeCell ref="E62:E67"/>
    <mergeCell ref="K62:O67"/>
    <mergeCell ref="AJ62:AJ67"/>
    <mergeCell ref="AK62:AK67"/>
    <mergeCell ref="AL62:AL67"/>
    <mergeCell ref="BA62:BA67"/>
    <mergeCell ref="BB62:BB67"/>
    <mergeCell ref="BC62:BC67"/>
    <mergeCell ref="BD62:BD67"/>
    <mergeCell ref="AM66:AM67"/>
    <mergeCell ref="AN66:AN67"/>
    <mergeCell ref="AO66:AO67"/>
    <mergeCell ref="AM62:AO65"/>
    <mergeCell ref="AP62:AP67"/>
    <mergeCell ref="AQ62:AQ67"/>
    <mergeCell ref="AX68:AX73"/>
    <mergeCell ref="AY68:AY73"/>
    <mergeCell ref="AZ68:AZ73"/>
    <mergeCell ref="B68:D73"/>
    <mergeCell ref="E68:E73"/>
    <mergeCell ref="P68:T73"/>
    <mergeCell ref="AJ68:AJ73"/>
    <mergeCell ref="AK68:AK73"/>
    <mergeCell ref="AL68:AL73"/>
    <mergeCell ref="BA68:BA73"/>
    <mergeCell ref="BB68:BB73"/>
    <mergeCell ref="BC68:BC73"/>
    <mergeCell ref="BD68:BD73"/>
    <mergeCell ref="AM72:AM73"/>
    <mergeCell ref="AN72:AN73"/>
    <mergeCell ref="AO72:AO73"/>
    <mergeCell ref="AM68:AO71"/>
    <mergeCell ref="AP68:AP73"/>
    <mergeCell ref="AQ68:AQ73"/>
    <mergeCell ref="B74:D79"/>
    <mergeCell ref="E74:E79"/>
    <mergeCell ref="U74:Y79"/>
    <mergeCell ref="AJ74:AJ79"/>
    <mergeCell ref="AK74:AK79"/>
    <mergeCell ref="AL74:AL79"/>
    <mergeCell ref="BD74:BD79"/>
    <mergeCell ref="AM78:AM79"/>
    <mergeCell ref="AN78:AN79"/>
    <mergeCell ref="AO78:AO79"/>
    <mergeCell ref="AM74:AO77"/>
    <mergeCell ref="AP74:AP79"/>
    <mergeCell ref="AQ74:AQ79"/>
    <mergeCell ref="AX74:AX79"/>
    <mergeCell ref="AY74:AY79"/>
    <mergeCell ref="AZ74:AZ79"/>
    <mergeCell ref="B80:D85"/>
    <mergeCell ref="E80:E85"/>
    <mergeCell ref="Z80:AD85"/>
    <mergeCell ref="AJ80:AJ85"/>
    <mergeCell ref="AK80:AK85"/>
    <mergeCell ref="AL80:AL85"/>
    <mergeCell ref="BD80:BD85"/>
    <mergeCell ref="AM84:AM85"/>
    <mergeCell ref="AN84:AN85"/>
    <mergeCell ref="AO84:AO85"/>
    <mergeCell ref="AM80:AO83"/>
    <mergeCell ref="AP80:AP85"/>
    <mergeCell ref="AQ80:AQ85"/>
    <mergeCell ref="AX80:AX85"/>
    <mergeCell ref="AY80:AY85"/>
    <mergeCell ref="AZ80:AZ85"/>
    <mergeCell ref="B86:D91"/>
    <mergeCell ref="E86:E91"/>
    <mergeCell ref="AE86:AI91"/>
    <mergeCell ref="AJ86:AJ91"/>
    <mergeCell ref="AK86:AK91"/>
    <mergeCell ref="AL86:AL91"/>
    <mergeCell ref="BD86:BD91"/>
    <mergeCell ref="AM90:AM91"/>
    <mergeCell ref="AN90:AN91"/>
    <mergeCell ref="AO90:AO91"/>
    <mergeCell ref="AM86:AO89"/>
    <mergeCell ref="AP86:AP91"/>
    <mergeCell ref="AQ86:AQ91"/>
    <mergeCell ref="AX86:AX91"/>
    <mergeCell ref="AY86:AY91"/>
    <mergeCell ref="AZ86:AZ91"/>
    <mergeCell ref="BA74:BA79"/>
    <mergeCell ref="BB74:BB79"/>
    <mergeCell ref="BA86:BA91"/>
    <mergeCell ref="BB86:BB91"/>
    <mergeCell ref="BC86:BC91"/>
    <mergeCell ref="BA80:BA85"/>
    <mergeCell ref="BB80:BB85"/>
    <mergeCell ref="BC80:BC85"/>
    <mergeCell ref="BC74:BC79"/>
  </mergeCells>
  <conditionalFormatting sqref="AS56 AS62 AS68 AS74 AS80 AS86">
    <cfRule type="cellIs" priority="1" dxfId="1" operator="notEqual" stopIfTrue="1">
      <formula>3</formula>
    </cfRule>
  </conditionalFormatting>
  <conditionalFormatting sqref="AT56 AT62 AT68 AT74 AT80 AT86">
    <cfRule type="cellIs" priority="2" dxfId="1" operator="notEqual" stopIfTrue="1">
      <formula>0</formula>
    </cfRule>
  </conditionalFormatting>
  <conditionalFormatting sqref="W94 Y94 W118 Y118 F94:U94 F118:U118">
    <cfRule type="cellIs" priority="3" dxfId="1" operator="greaterThan" stopIfTrue="1">
      <formula>0</formula>
    </cfRule>
  </conditionalFormatting>
  <conditionalFormatting sqref="J65:J67 F65:F67 J71:J73 F77:F79 T77:T79 T83:T85 F83:F85 K89:K91 Y89:Z91 AD89:AD91 F71:F73 O77:P79 O83:P85 O89:P91 T89:U91 J83:K85 J77:K79">
    <cfRule type="cellIs" priority="4" dxfId="20" operator="equal" stopIfTrue="1">
      <formula>0</formula>
    </cfRule>
  </conditionalFormatting>
  <printOptions/>
  <pageMargins left="0" right="0" top="0" bottom="0" header="0.5118110236220472" footer="0.1968503937007874"/>
  <pageSetup horizontalDpi="600" verticalDpi="600" orientation="portrait" paperSize="9" scale="73" r:id="rId1"/>
  <colBreaks count="1" manualBreakCount="1">
    <brk id="4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H132"/>
  <sheetViews>
    <sheetView view="pageBreakPreview" zoomScaleNormal="75" zoomScaleSheetLayoutView="100" zoomScalePageLayoutView="0" workbookViewId="0" topLeftCell="A1">
      <selection activeCell="AO50" sqref="AO1:BA16384"/>
    </sheetView>
  </sheetViews>
  <sheetFormatPr defaultColWidth="9" defaultRowHeight="14.25"/>
  <cols>
    <col min="1" max="3" width="3.8984375" style="10" customWidth="1"/>
    <col min="4" max="4" width="3.796875" style="10" customWidth="1"/>
    <col min="5" max="5" width="3.8984375" style="10" hidden="1" customWidth="1"/>
    <col min="6" max="6" width="3.8984375" style="10" customWidth="1"/>
    <col min="7" max="7" width="3.8984375" style="10" hidden="1" customWidth="1"/>
    <col min="8" max="8" width="3.8984375" style="10" customWidth="1"/>
    <col min="9" max="9" width="3.8984375" style="10" hidden="1" customWidth="1"/>
    <col min="10" max="11" width="3.8984375" style="10" customWidth="1"/>
    <col min="12" max="12" width="3.8984375" style="10" hidden="1" customWidth="1"/>
    <col min="13" max="13" width="3.796875" style="10" customWidth="1"/>
    <col min="14" max="14" width="3.8984375" style="10" hidden="1" customWidth="1"/>
    <col min="15" max="16" width="3.8984375" style="10" customWidth="1"/>
    <col min="17" max="17" width="0.1015625" style="10" hidden="1" customWidth="1"/>
    <col min="18" max="18" width="3.8984375" style="10" customWidth="1"/>
    <col min="19" max="19" width="3.8984375" style="10" hidden="1" customWidth="1"/>
    <col min="20" max="20" width="3.8984375" style="10" customWidth="1"/>
    <col min="21" max="21" width="3.796875" style="10" customWidth="1"/>
    <col min="22" max="22" width="3.8984375" style="10" hidden="1" customWidth="1"/>
    <col min="23" max="23" width="3.8984375" style="10" customWidth="1"/>
    <col min="24" max="24" width="3.8984375" style="10" hidden="1" customWidth="1"/>
    <col min="25" max="26" width="3.8984375" style="10" customWidth="1"/>
    <col min="27" max="27" width="3.8984375" style="10" hidden="1" customWidth="1"/>
    <col min="28" max="28" width="3.8984375" style="10" customWidth="1"/>
    <col min="29" max="29" width="3.8984375" style="10" hidden="1" customWidth="1"/>
    <col min="30" max="35" width="3.8984375" style="10" customWidth="1"/>
    <col min="36" max="36" width="3.796875" style="10" customWidth="1"/>
    <col min="37" max="37" width="4" style="10" customWidth="1"/>
    <col min="38" max="39" width="9.69921875" style="10" customWidth="1"/>
    <col min="40" max="40" width="9.69921875" style="9" customWidth="1"/>
    <col min="41" max="42" width="15.296875" style="9" hidden="1" customWidth="1"/>
    <col min="43" max="52" width="8.69921875" style="9" hidden="1" customWidth="1"/>
    <col min="53" max="53" width="0" style="9" hidden="1" customWidth="1"/>
    <col min="54" max="78" width="9" style="9" customWidth="1"/>
    <col min="79" max="79" width="5.8984375" style="9" customWidth="1"/>
    <col min="80" max="16384" width="9" style="9" customWidth="1"/>
  </cols>
  <sheetData>
    <row r="1" spans="1:43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E1" s="364"/>
      <c r="AF1" s="368"/>
      <c r="AG1" s="368"/>
      <c r="AH1" s="368"/>
      <c r="AI1" s="368"/>
      <c r="AJ1" s="368"/>
      <c r="AK1" s="368"/>
      <c r="AL1" s="368"/>
      <c r="AM1" s="368"/>
      <c r="AN1" s="62"/>
      <c r="AO1" s="62"/>
      <c r="AP1" s="62"/>
      <c r="AQ1" s="62"/>
    </row>
    <row r="2" spans="1:39" ht="18" customHeight="1">
      <c r="A2" s="9"/>
      <c r="B2" s="11" t="s">
        <v>5</v>
      </c>
      <c r="C2" s="12">
        <v>3</v>
      </c>
      <c r="D2" s="13" t="s">
        <v>1</v>
      </c>
      <c r="E2" s="14"/>
      <c r="F2" s="13"/>
      <c r="G2" s="15"/>
      <c r="H2" s="15"/>
      <c r="I2" s="14" t="s">
        <v>6</v>
      </c>
      <c r="J2" s="14" t="s">
        <v>217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AD2" s="9"/>
      <c r="AE2" s="365"/>
      <c r="AF2" s="365"/>
      <c r="AG2" s="365"/>
      <c r="AH2" s="365"/>
      <c r="AI2" s="365"/>
      <c r="AJ2" s="365"/>
      <c r="AK2" s="365"/>
      <c r="AL2" s="365"/>
      <c r="AM2" s="365"/>
    </row>
    <row r="3" spans="1:39" ht="15" customHeight="1">
      <c r="A3" s="17"/>
      <c r="B3" s="9"/>
      <c r="C3" s="9"/>
      <c r="D3" s="16"/>
      <c r="E3" s="16"/>
      <c r="F3" s="16"/>
      <c r="G3" s="16"/>
      <c r="H3" s="9"/>
      <c r="I3" s="9"/>
      <c r="J3" s="9"/>
      <c r="AE3" s="366"/>
      <c r="AF3" s="366"/>
      <c r="AG3" s="366"/>
      <c r="AH3" s="366"/>
      <c r="AI3" s="366"/>
      <c r="AJ3" s="366"/>
      <c r="AK3" s="366"/>
      <c r="AL3" s="366"/>
      <c r="AM3" s="366"/>
    </row>
    <row r="4" spans="1:41" ht="18" customHeight="1">
      <c r="A4" s="497" t="s">
        <v>7</v>
      </c>
      <c r="B4" s="497"/>
      <c r="C4" s="498" t="s">
        <v>8</v>
      </c>
      <c r="D4" s="499"/>
      <c r="E4" s="499"/>
      <c r="F4" s="499"/>
      <c r="G4" s="499"/>
      <c r="H4" s="499"/>
      <c r="I4" s="499"/>
      <c r="J4" s="499"/>
      <c r="K4" s="499"/>
      <c r="L4" s="500"/>
      <c r="M4" s="497" t="s">
        <v>9</v>
      </c>
      <c r="N4" s="497"/>
      <c r="O4" s="497"/>
      <c r="P4" s="497" t="s">
        <v>8</v>
      </c>
      <c r="Q4" s="497"/>
      <c r="R4" s="497"/>
      <c r="S4" s="497"/>
      <c r="T4" s="497"/>
      <c r="U4" s="497"/>
      <c r="V4" s="497"/>
      <c r="W4" s="497"/>
      <c r="X4" s="497"/>
      <c r="Y4" s="497"/>
      <c r="AI4" s="18"/>
      <c r="AN4" s="10"/>
      <c r="AO4" s="138" t="str">
        <f>'対戦表'!B19</f>
        <v>Aria</v>
      </c>
    </row>
    <row r="5" spans="1:41" ht="18" customHeight="1">
      <c r="A5" s="497">
        <v>1</v>
      </c>
      <c r="B5" s="497"/>
      <c r="C5" s="111" t="str">
        <f>AO4</f>
        <v>Aria</v>
      </c>
      <c r="D5" s="112"/>
      <c r="E5" s="112"/>
      <c r="F5" s="112"/>
      <c r="G5" s="112"/>
      <c r="H5" s="112"/>
      <c r="I5" s="112"/>
      <c r="J5" s="112"/>
      <c r="K5" s="112"/>
      <c r="L5" s="113"/>
      <c r="M5" s="497">
        <v>4</v>
      </c>
      <c r="N5" s="497"/>
      <c r="O5" s="497"/>
      <c r="P5" s="108" t="str">
        <f>AO7</f>
        <v>Unknown　β</v>
      </c>
      <c r="Q5" s="109"/>
      <c r="R5" s="109"/>
      <c r="S5" s="109"/>
      <c r="T5" s="109"/>
      <c r="U5" s="109"/>
      <c r="V5" s="109"/>
      <c r="W5" s="109"/>
      <c r="X5" s="109"/>
      <c r="Y5" s="110"/>
      <c r="AI5" s="18"/>
      <c r="AL5" s="19"/>
      <c r="AM5" s="19"/>
      <c r="AN5" s="10"/>
      <c r="AO5" s="138" t="str">
        <f>'対戦表'!B20</f>
        <v>グッピー</v>
      </c>
    </row>
    <row r="6" spans="1:41" ht="18" customHeight="1">
      <c r="A6" s="497">
        <v>2</v>
      </c>
      <c r="B6" s="497"/>
      <c r="C6" s="111" t="str">
        <f>AO5</f>
        <v>グッピー</v>
      </c>
      <c r="D6" s="112"/>
      <c r="E6" s="112"/>
      <c r="F6" s="112"/>
      <c r="G6" s="112"/>
      <c r="H6" s="112"/>
      <c r="I6" s="112"/>
      <c r="J6" s="112"/>
      <c r="K6" s="112"/>
      <c r="L6" s="113"/>
      <c r="M6" s="497">
        <v>5</v>
      </c>
      <c r="N6" s="497"/>
      <c r="O6" s="497"/>
      <c r="P6" s="108" t="str">
        <f>AO8</f>
        <v>VENOM</v>
      </c>
      <c r="Q6" s="109"/>
      <c r="R6" s="109"/>
      <c r="S6" s="109"/>
      <c r="T6" s="109"/>
      <c r="U6" s="109"/>
      <c r="V6" s="109"/>
      <c r="W6" s="109"/>
      <c r="X6" s="109"/>
      <c r="Y6" s="110"/>
      <c r="AI6" s="18"/>
      <c r="AL6" s="19"/>
      <c r="AM6" s="19"/>
      <c r="AN6" s="10"/>
      <c r="AO6" s="138" t="str">
        <f>'対戦表'!B21</f>
        <v>デリンジャー</v>
      </c>
    </row>
    <row r="7" spans="1:41" ht="18" customHeight="1">
      <c r="A7" s="497">
        <v>3</v>
      </c>
      <c r="B7" s="497"/>
      <c r="C7" s="111" t="str">
        <f>AO6</f>
        <v>デリンジャー</v>
      </c>
      <c r="D7" s="112"/>
      <c r="E7" s="112"/>
      <c r="F7" s="112"/>
      <c r="G7" s="112"/>
      <c r="H7" s="112"/>
      <c r="I7" s="112"/>
      <c r="J7" s="112"/>
      <c r="K7" s="112"/>
      <c r="L7" s="11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9"/>
      <c r="AI7" s="18"/>
      <c r="AL7" s="19"/>
      <c r="AM7" s="19"/>
      <c r="AN7" s="10"/>
      <c r="AO7" s="138" t="str">
        <f>'対戦表'!B22</f>
        <v>Unknown　β</v>
      </c>
    </row>
    <row r="8" spans="1:41" ht="12.75">
      <c r="A8" s="20"/>
      <c r="B8" s="21"/>
      <c r="C8" s="21"/>
      <c r="D8" s="16"/>
      <c r="E8" s="16"/>
      <c r="G8" s="21"/>
      <c r="I8" s="16"/>
      <c r="AI8" s="18"/>
      <c r="AK8" s="19"/>
      <c r="AL8" s="233"/>
      <c r="AM8" s="233"/>
      <c r="AN8" s="10"/>
      <c r="AO8" s="138" t="str">
        <f>'対戦表'!B23</f>
        <v>VENOM</v>
      </c>
    </row>
    <row r="9" spans="1:40" ht="18" customHeight="1">
      <c r="A9" s="445" t="s">
        <v>10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21"/>
    </row>
    <row r="10" ht="3" customHeight="1">
      <c r="AN10" s="10"/>
    </row>
    <row r="11" spans="1:64" ht="18" customHeight="1">
      <c r="A11" s="471" t="s">
        <v>11</v>
      </c>
      <c r="B11" s="471"/>
      <c r="C11" s="471" t="s">
        <v>12</v>
      </c>
      <c r="D11" s="471"/>
      <c r="E11" s="471"/>
      <c r="F11" s="471"/>
      <c r="G11" s="471"/>
      <c r="H11" s="471"/>
      <c r="I11" s="471"/>
      <c r="J11" s="471"/>
      <c r="K11" s="494" t="s">
        <v>13</v>
      </c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6"/>
      <c r="Z11" s="471" t="s">
        <v>12</v>
      </c>
      <c r="AA11" s="471"/>
      <c r="AB11" s="471"/>
      <c r="AC11" s="471"/>
      <c r="AD11" s="471"/>
      <c r="AE11" s="471"/>
      <c r="AF11" s="471"/>
      <c r="AG11" s="494" t="s">
        <v>14</v>
      </c>
      <c r="AH11" s="495"/>
      <c r="AI11" s="495"/>
      <c r="AJ11" s="495"/>
      <c r="AK11" s="495"/>
      <c r="AL11" s="495"/>
      <c r="AM11" s="496"/>
      <c r="AN11" s="10"/>
      <c r="AO11" s="10"/>
      <c r="AP11" s="10"/>
      <c r="AQ11" s="10"/>
      <c r="AR11" s="10"/>
      <c r="AS11" s="10"/>
      <c r="BK11" s="21"/>
      <c r="BL11" s="21"/>
    </row>
    <row r="12" spans="1:64" ht="12" customHeight="1">
      <c r="A12" s="481">
        <v>1</v>
      </c>
      <c r="B12" s="481"/>
      <c r="C12" s="482" t="str">
        <f>C5</f>
        <v>Aria</v>
      </c>
      <c r="D12" s="482"/>
      <c r="E12" s="482"/>
      <c r="F12" s="482"/>
      <c r="G12" s="482"/>
      <c r="H12" s="482"/>
      <c r="I12" s="482"/>
      <c r="J12" s="482"/>
      <c r="K12" s="472">
        <f>COUNTIF(Q12:Q14,"〇")</f>
        <v>2</v>
      </c>
      <c r="L12" s="473"/>
      <c r="M12" s="473"/>
      <c r="N12" s="474"/>
      <c r="O12" s="354">
        <v>15</v>
      </c>
      <c r="P12" s="355"/>
      <c r="Q12" s="22" t="str">
        <f aca="true" t="shared" si="0" ref="Q12:Q29">IF(O12&gt;T12,"〇","  ")</f>
        <v>〇</v>
      </c>
      <c r="R12" s="23" t="s">
        <v>15</v>
      </c>
      <c r="S12" s="24" t="str">
        <f aca="true" t="shared" si="1" ref="S12:S29">IF(T12&gt;O12,"〇","  ")</f>
        <v>  </v>
      </c>
      <c r="T12" s="354">
        <v>13</v>
      </c>
      <c r="U12" s="355"/>
      <c r="V12" s="25"/>
      <c r="W12" s="472">
        <f>COUNTIF(S12:S14,"〇")</f>
        <v>1</v>
      </c>
      <c r="X12" s="473"/>
      <c r="Y12" s="474"/>
      <c r="Z12" s="467" t="str">
        <f>C6</f>
        <v>グッピー</v>
      </c>
      <c r="AA12" s="467"/>
      <c r="AB12" s="467"/>
      <c r="AC12" s="467"/>
      <c r="AD12" s="467"/>
      <c r="AE12" s="467"/>
      <c r="AF12" s="467"/>
      <c r="AG12" s="468" t="str">
        <f>C7</f>
        <v>デリンジャー</v>
      </c>
      <c r="AH12" s="382"/>
      <c r="AI12" s="382"/>
      <c r="AJ12" s="382"/>
      <c r="AK12" s="382"/>
      <c r="AL12" s="467" t="str">
        <f>P5</f>
        <v>Unknown　β</v>
      </c>
      <c r="AM12" s="467"/>
      <c r="AN12" s="26"/>
      <c r="AO12" s="26"/>
      <c r="AP12" s="26"/>
      <c r="AQ12" s="26"/>
      <c r="AR12" s="26"/>
      <c r="AS12" s="26"/>
      <c r="BK12" s="21"/>
      <c r="BL12" s="21"/>
    </row>
    <row r="13" spans="1:64" ht="12" customHeight="1">
      <c r="A13" s="481"/>
      <c r="B13" s="481"/>
      <c r="C13" s="482"/>
      <c r="D13" s="482"/>
      <c r="E13" s="482"/>
      <c r="F13" s="482"/>
      <c r="G13" s="482"/>
      <c r="H13" s="482"/>
      <c r="I13" s="482"/>
      <c r="J13" s="482"/>
      <c r="K13" s="475"/>
      <c r="L13" s="476"/>
      <c r="M13" s="476"/>
      <c r="N13" s="477"/>
      <c r="O13" s="343">
        <v>13</v>
      </c>
      <c r="P13" s="344"/>
      <c r="Q13" s="27" t="str">
        <f t="shared" si="0"/>
        <v>  </v>
      </c>
      <c r="R13" s="28" t="s">
        <v>16</v>
      </c>
      <c r="S13" s="29" t="str">
        <f t="shared" si="1"/>
        <v>〇</v>
      </c>
      <c r="T13" s="343">
        <v>15</v>
      </c>
      <c r="U13" s="344"/>
      <c r="V13" s="30" t="str">
        <f>IF(T13&gt;O13,"〇","  ")</f>
        <v>〇</v>
      </c>
      <c r="W13" s="475"/>
      <c r="X13" s="476"/>
      <c r="Y13" s="477"/>
      <c r="Z13" s="467"/>
      <c r="AA13" s="467"/>
      <c r="AB13" s="467"/>
      <c r="AC13" s="467"/>
      <c r="AD13" s="467"/>
      <c r="AE13" s="467"/>
      <c r="AF13" s="467"/>
      <c r="AG13" s="465"/>
      <c r="AH13" s="385"/>
      <c r="AI13" s="385"/>
      <c r="AJ13" s="385"/>
      <c r="AK13" s="385"/>
      <c r="AL13" s="467"/>
      <c r="AM13" s="467"/>
      <c r="AN13" s="26"/>
      <c r="AO13" s="26"/>
      <c r="AP13" s="26"/>
      <c r="AQ13" s="26"/>
      <c r="AR13" s="26"/>
      <c r="AS13" s="26"/>
      <c r="BK13" s="21"/>
      <c r="BL13" s="21"/>
    </row>
    <row r="14" spans="1:64" ht="12" customHeight="1">
      <c r="A14" s="481"/>
      <c r="B14" s="481"/>
      <c r="C14" s="482"/>
      <c r="D14" s="482"/>
      <c r="E14" s="482"/>
      <c r="F14" s="482"/>
      <c r="G14" s="482"/>
      <c r="H14" s="482"/>
      <c r="I14" s="482"/>
      <c r="J14" s="482"/>
      <c r="K14" s="478"/>
      <c r="L14" s="479"/>
      <c r="M14" s="479"/>
      <c r="N14" s="480"/>
      <c r="O14" s="352">
        <v>15</v>
      </c>
      <c r="P14" s="353"/>
      <c r="Q14" s="31" t="str">
        <f t="shared" si="0"/>
        <v>〇</v>
      </c>
      <c r="R14" s="32" t="s">
        <v>17</v>
      </c>
      <c r="S14" s="33" t="str">
        <f t="shared" si="1"/>
        <v>  </v>
      </c>
      <c r="T14" s="352">
        <v>8</v>
      </c>
      <c r="U14" s="353"/>
      <c r="V14" s="34" t="str">
        <f>IF(T14&gt;O14,"〇","  ")</f>
        <v>  </v>
      </c>
      <c r="W14" s="478"/>
      <c r="X14" s="479"/>
      <c r="Y14" s="480"/>
      <c r="Z14" s="467"/>
      <c r="AA14" s="467"/>
      <c r="AB14" s="467"/>
      <c r="AC14" s="467"/>
      <c r="AD14" s="467"/>
      <c r="AE14" s="467"/>
      <c r="AF14" s="467"/>
      <c r="AG14" s="469"/>
      <c r="AH14" s="470"/>
      <c r="AI14" s="470"/>
      <c r="AJ14" s="470"/>
      <c r="AK14" s="470"/>
      <c r="AL14" s="467"/>
      <c r="AM14" s="467"/>
      <c r="AN14" s="26"/>
      <c r="AO14" s="26"/>
      <c r="AP14" s="26"/>
      <c r="AQ14" s="26"/>
      <c r="AR14" s="26"/>
      <c r="AS14" s="26"/>
      <c r="BK14" s="21"/>
      <c r="BL14" s="21"/>
    </row>
    <row r="15" spans="1:64" ht="12" customHeight="1">
      <c r="A15" s="481">
        <v>2</v>
      </c>
      <c r="B15" s="481"/>
      <c r="C15" s="483" t="str">
        <f>C7</f>
        <v>デリンジャー</v>
      </c>
      <c r="D15" s="484"/>
      <c r="E15" s="484"/>
      <c r="F15" s="484"/>
      <c r="G15" s="484"/>
      <c r="H15" s="484"/>
      <c r="I15" s="484"/>
      <c r="J15" s="485"/>
      <c r="K15" s="472">
        <f>COUNTIF(Q15:Q17,"〇")</f>
        <v>1</v>
      </c>
      <c r="L15" s="473"/>
      <c r="M15" s="473"/>
      <c r="N15" s="474"/>
      <c r="O15" s="349">
        <v>16</v>
      </c>
      <c r="P15" s="350"/>
      <c r="Q15" s="22" t="str">
        <f t="shared" si="0"/>
        <v>  </v>
      </c>
      <c r="R15" s="35" t="s">
        <v>15</v>
      </c>
      <c r="S15" s="24" t="str">
        <f t="shared" si="1"/>
        <v>〇</v>
      </c>
      <c r="T15" s="349">
        <v>17</v>
      </c>
      <c r="U15" s="350"/>
      <c r="V15" s="36"/>
      <c r="W15" s="472">
        <f>COUNTIF(S15:S17,"〇")</f>
        <v>2</v>
      </c>
      <c r="X15" s="473"/>
      <c r="Y15" s="474"/>
      <c r="Z15" s="467" t="str">
        <f>P5</f>
        <v>Unknown　β</v>
      </c>
      <c r="AA15" s="467"/>
      <c r="AB15" s="467"/>
      <c r="AC15" s="467"/>
      <c r="AD15" s="467"/>
      <c r="AE15" s="467"/>
      <c r="AF15" s="467"/>
      <c r="AG15" s="468" t="str">
        <f>C5</f>
        <v>Aria</v>
      </c>
      <c r="AH15" s="382"/>
      <c r="AI15" s="382"/>
      <c r="AJ15" s="382"/>
      <c r="AK15" s="382"/>
      <c r="AL15" s="467" t="str">
        <f>C6</f>
        <v>グッピー</v>
      </c>
      <c r="AM15" s="467"/>
      <c r="AN15" s="26"/>
      <c r="AO15" s="26"/>
      <c r="AP15" s="26"/>
      <c r="AQ15" s="26"/>
      <c r="AR15" s="26"/>
      <c r="AS15" s="26"/>
      <c r="BK15" s="21"/>
      <c r="BL15" s="21"/>
    </row>
    <row r="16" spans="1:64" ht="12" customHeight="1">
      <c r="A16" s="481"/>
      <c r="B16" s="481"/>
      <c r="C16" s="486"/>
      <c r="D16" s="487"/>
      <c r="E16" s="487"/>
      <c r="F16" s="487"/>
      <c r="G16" s="487"/>
      <c r="H16" s="487"/>
      <c r="I16" s="487"/>
      <c r="J16" s="488"/>
      <c r="K16" s="475"/>
      <c r="L16" s="476"/>
      <c r="M16" s="476"/>
      <c r="N16" s="477"/>
      <c r="O16" s="343">
        <v>15</v>
      </c>
      <c r="P16" s="344"/>
      <c r="Q16" s="27" t="str">
        <f t="shared" si="0"/>
        <v>〇</v>
      </c>
      <c r="R16" s="28" t="s">
        <v>16</v>
      </c>
      <c r="S16" s="29" t="str">
        <f t="shared" si="1"/>
        <v>  </v>
      </c>
      <c r="T16" s="343">
        <v>11</v>
      </c>
      <c r="U16" s="344"/>
      <c r="V16" s="30"/>
      <c r="W16" s="475"/>
      <c r="X16" s="476"/>
      <c r="Y16" s="477"/>
      <c r="Z16" s="467"/>
      <c r="AA16" s="467"/>
      <c r="AB16" s="467"/>
      <c r="AC16" s="467"/>
      <c r="AD16" s="467"/>
      <c r="AE16" s="467"/>
      <c r="AF16" s="467"/>
      <c r="AG16" s="465"/>
      <c r="AH16" s="385"/>
      <c r="AI16" s="385"/>
      <c r="AJ16" s="385"/>
      <c r="AK16" s="385"/>
      <c r="AL16" s="467"/>
      <c r="AM16" s="467"/>
      <c r="AN16" s="26"/>
      <c r="AO16" s="26"/>
      <c r="AP16" s="26"/>
      <c r="AQ16" s="26"/>
      <c r="AR16" s="26"/>
      <c r="AS16" s="26"/>
      <c r="BK16" s="21"/>
      <c r="BL16" s="21"/>
    </row>
    <row r="17" spans="1:64" ht="12" customHeight="1">
      <c r="A17" s="481"/>
      <c r="B17" s="481"/>
      <c r="C17" s="489"/>
      <c r="D17" s="490"/>
      <c r="E17" s="490"/>
      <c r="F17" s="490"/>
      <c r="G17" s="490"/>
      <c r="H17" s="490"/>
      <c r="I17" s="490"/>
      <c r="J17" s="491"/>
      <c r="K17" s="478"/>
      <c r="L17" s="479"/>
      <c r="M17" s="479"/>
      <c r="N17" s="480"/>
      <c r="O17" s="346">
        <v>11</v>
      </c>
      <c r="P17" s="348"/>
      <c r="Q17" s="31" t="str">
        <f t="shared" si="0"/>
        <v>  </v>
      </c>
      <c r="R17" s="38" t="s">
        <v>17</v>
      </c>
      <c r="S17" s="33" t="str">
        <f t="shared" si="1"/>
        <v>〇</v>
      </c>
      <c r="T17" s="346">
        <v>15</v>
      </c>
      <c r="U17" s="347"/>
      <c r="V17" s="39"/>
      <c r="W17" s="478"/>
      <c r="X17" s="479"/>
      <c r="Y17" s="480"/>
      <c r="Z17" s="467"/>
      <c r="AA17" s="467"/>
      <c r="AB17" s="467"/>
      <c r="AC17" s="467"/>
      <c r="AD17" s="467"/>
      <c r="AE17" s="467"/>
      <c r="AF17" s="467"/>
      <c r="AG17" s="469"/>
      <c r="AH17" s="470"/>
      <c r="AI17" s="470"/>
      <c r="AJ17" s="470"/>
      <c r="AK17" s="470"/>
      <c r="AL17" s="467"/>
      <c r="AM17" s="467"/>
      <c r="AN17" s="26"/>
      <c r="AO17" s="26"/>
      <c r="AP17" s="26"/>
      <c r="AQ17" s="26"/>
      <c r="AR17" s="26"/>
      <c r="AS17" s="26"/>
      <c r="BK17" s="21"/>
      <c r="BL17" s="21"/>
    </row>
    <row r="18" spans="1:64" ht="12" customHeight="1">
      <c r="A18" s="481">
        <v>3</v>
      </c>
      <c r="B18" s="481"/>
      <c r="C18" s="483" t="str">
        <f>C5</f>
        <v>Aria</v>
      </c>
      <c r="D18" s="484"/>
      <c r="E18" s="484"/>
      <c r="F18" s="484"/>
      <c r="G18" s="484"/>
      <c r="H18" s="484"/>
      <c r="I18" s="484"/>
      <c r="J18" s="485"/>
      <c r="K18" s="472">
        <f>COUNTIF(Q18:Q20,"〇")</f>
        <v>2</v>
      </c>
      <c r="L18" s="473"/>
      <c r="M18" s="473"/>
      <c r="N18" s="474"/>
      <c r="O18" s="349">
        <v>16</v>
      </c>
      <c r="P18" s="350"/>
      <c r="Q18" s="22" t="str">
        <f t="shared" si="0"/>
        <v>  </v>
      </c>
      <c r="R18" s="35" t="s">
        <v>15</v>
      </c>
      <c r="S18" s="24" t="str">
        <f t="shared" si="1"/>
        <v>〇</v>
      </c>
      <c r="T18" s="349">
        <v>17</v>
      </c>
      <c r="U18" s="350"/>
      <c r="V18" s="36"/>
      <c r="W18" s="472">
        <f>COUNTIF(S18:S20,"〇")</f>
        <v>1</v>
      </c>
      <c r="X18" s="473"/>
      <c r="Y18" s="474"/>
      <c r="Z18" s="467" t="str">
        <f>P6</f>
        <v>VENOM</v>
      </c>
      <c r="AA18" s="467"/>
      <c r="AB18" s="467"/>
      <c r="AC18" s="467"/>
      <c r="AD18" s="467"/>
      <c r="AE18" s="467"/>
      <c r="AF18" s="467"/>
      <c r="AG18" s="468" t="str">
        <f>C6</f>
        <v>グッピー</v>
      </c>
      <c r="AH18" s="382"/>
      <c r="AI18" s="382"/>
      <c r="AJ18" s="382"/>
      <c r="AK18" s="382"/>
      <c r="AL18" s="467" t="str">
        <f>C7</f>
        <v>デリンジャー</v>
      </c>
      <c r="AM18" s="467"/>
      <c r="AN18" s="26"/>
      <c r="AO18" s="26"/>
      <c r="AP18" s="26"/>
      <c r="AQ18" s="26"/>
      <c r="AR18" s="26"/>
      <c r="AS18" s="26"/>
      <c r="BK18" s="21"/>
      <c r="BL18" s="21"/>
    </row>
    <row r="19" spans="1:64" ht="12" customHeight="1">
      <c r="A19" s="481"/>
      <c r="B19" s="481"/>
      <c r="C19" s="486"/>
      <c r="D19" s="487"/>
      <c r="E19" s="487"/>
      <c r="F19" s="487"/>
      <c r="G19" s="487"/>
      <c r="H19" s="487"/>
      <c r="I19" s="487"/>
      <c r="J19" s="488"/>
      <c r="K19" s="475"/>
      <c r="L19" s="476"/>
      <c r="M19" s="476"/>
      <c r="N19" s="477"/>
      <c r="O19" s="343">
        <v>15</v>
      </c>
      <c r="P19" s="344"/>
      <c r="Q19" s="27" t="str">
        <f t="shared" si="0"/>
        <v>〇</v>
      </c>
      <c r="R19" s="28" t="s">
        <v>16</v>
      </c>
      <c r="S19" s="29" t="str">
        <f t="shared" si="1"/>
        <v>  </v>
      </c>
      <c r="T19" s="343">
        <v>9</v>
      </c>
      <c r="U19" s="344"/>
      <c r="V19" s="30"/>
      <c r="W19" s="475"/>
      <c r="X19" s="476"/>
      <c r="Y19" s="477"/>
      <c r="Z19" s="467"/>
      <c r="AA19" s="467"/>
      <c r="AB19" s="467"/>
      <c r="AC19" s="467"/>
      <c r="AD19" s="467"/>
      <c r="AE19" s="467"/>
      <c r="AF19" s="467"/>
      <c r="AG19" s="465"/>
      <c r="AH19" s="385"/>
      <c r="AI19" s="385"/>
      <c r="AJ19" s="385"/>
      <c r="AK19" s="385"/>
      <c r="AL19" s="467"/>
      <c r="AM19" s="467"/>
      <c r="AN19" s="26"/>
      <c r="AO19" s="26"/>
      <c r="AP19" s="26"/>
      <c r="AQ19" s="26"/>
      <c r="AR19" s="26"/>
      <c r="AS19" s="26"/>
      <c r="BK19" s="21"/>
      <c r="BL19" s="21"/>
    </row>
    <row r="20" spans="1:64" ht="12" customHeight="1">
      <c r="A20" s="481"/>
      <c r="B20" s="481"/>
      <c r="C20" s="489"/>
      <c r="D20" s="490"/>
      <c r="E20" s="490"/>
      <c r="F20" s="490"/>
      <c r="G20" s="490"/>
      <c r="H20" s="490"/>
      <c r="I20" s="490"/>
      <c r="J20" s="491"/>
      <c r="K20" s="478"/>
      <c r="L20" s="479"/>
      <c r="M20" s="479"/>
      <c r="N20" s="480"/>
      <c r="O20" s="346">
        <v>15</v>
      </c>
      <c r="P20" s="347"/>
      <c r="Q20" s="31" t="str">
        <f t="shared" si="0"/>
        <v>〇</v>
      </c>
      <c r="R20" s="38" t="s">
        <v>17</v>
      </c>
      <c r="S20" s="33" t="str">
        <f t="shared" si="1"/>
        <v>  </v>
      </c>
      <c r="T20" s="346">
        <v>12</v>
      </c>
      <c r="U20" s="347"/>
      <c r="V20" s="39"/>
      <c r="W20" s="478"/>
      <c r="X20" s="479"/>
      <c r="Y20" s="480"/>
      <c r="Z20" s="467"/>
      <c r="AA20" s="467"/>
      <c r="AB20" s="467"/>
      <c r="AC20" s="467"/>
      <c r="AD20" s="467"/>
      <c r="AE20" s="467"/>
      <c r="AF20" s="467"/>
      <c r="AG20" s="469"/>
      <c r="AH20" s="470"/>
      <c r="AI20" s="470"/>
      <c r="AJ20" s="470"/>
      <c r="AK20" s="470"/>
      <c r="AL20" s="467"/>
      <c r="AM20" s="467"/>
      <c r="AN20" s="26"/>
      <c r="AO20" s="26"/>
      <c r="AP20" s="26"/>
      <c r="AQ20" s="26"/>
      <c r="AR20" s="26"/>
      <c r="AS20" s="26"/>
      <c r="BK20" s="21"/>
      <c r="BL20" s="21"/>
    </row>
    <row r="21" spans="1:64" ht="12" customHeight="1">
      <c r="A21" s="481">
        <v>4</v>
      </c>
      <c r="B21" s="481"/>
      <c r="C21" s="483" t="str">
        <f>C6</f>
        <v>グッピー</v>
      </c>
      <c r="D21" s="484"/>
      <c r="E21" s="484"/>
      <c r="F21" s="484"/>
      <c r="G21" s="484"/>
      <c r="H21" s="484"/>
      <c r="I21" s="484"/>
      <c r="J21" s="485"/>
      <c r="K21" s="472">
        <f>COUNTIF(Q21:Q23,"〇")</f>
        <v>0</v>
      </c>
      <c r="L21" s="473"/>
      <c r="M21" s="473"/>
      <c r="N21" s="474"/>
      <c r="O21" s="349">
        <v>5</v>
      </c>
      <c r="P21" s="350"/>
      <c r="Q21" s="22" t="str">
        <f t="shared" si="0"/>
        <v>  </v>
      </c>
      <c r="R21" s="35" t="s">
        <v>15</v>
      </c>
      <c r="S21" s="24" t="str">
        <f t="shared" si="1"/>
        <v>〇</v>
      </c>
      <c r="T21" s="349">
        <v>15</v>
      </c>
      <c r="U21" s="350"/>
      <c r="V21" s="36"/>
      <c r="W21" s="472">
        <f>COUNTIF(S21:S23,"〇")</f>
        <v>2</v>
      </c>
      <c r="X21" s="473"/>
      <c r="Y21" s="474"/>
      <c r="Z21" s="467" t="str">
        <f>C7</f>
        <v>デリンジャー</v>
      </c>
      <c r="AA21" s="467"/>
      <c r="AB21" s="467"/>
      <c r="AC21" s="467"/>
      <c r="AD21" s="467"/>
      <c r="AE21" s="467"/>
      <c r="AF21" s="467"/>
      <c r="AG21" s="468" t="str">
        <f>P6</f>
        <v>VENOM</v>
      </c>
      <c r="AH21" s="382"/>
      <c r="AI21" s="382"/>
      <c r="AJ21" s="382"/>
      <c r="AK21" s="382"/>
      <c r="AL21" s="467" t="str">
        <f>C5</f>
        <v>Aria</v>
      </c>
      <c r="AM21" s="467"/>
      <c r="AN21" s="26"/>
      <c r="AO21" s="26"/>
      <c r="AP21" s="26"/>
      <c r="AQ21" s="26"/>
      <c r="AR21" s="26"/>
      <c r="AS21" s="26"/>
      <c r="BE21" s="492"/>
      <c r="BF21" s="492"/>
      <c r="BG21" s="21"/>
      <c r="BH21" s="21"/>
      <c r="BI21" s="21"/>
      <c r="BJ21" s="492"/>
      <c r="BK21" s="492"/>
      <c r="BL21" s="21"/>
    </row>
    <row r="22" spans="1:64" ht="12" customHeight="1">
      <c r="A22" s="481"/>
      <c r="B22" s="481"/>
      <c r="C22" s="486"/>
      <c r="D22" s="487"/>
      <c r="E22" s="487"/>
      <c r="F22" s="487"/>
      <c r="G22" s="487"/>
      <c r="H22" s="487"/>
      <c r="I22" s="487"/>
      <c r="J22" s="488"/>
      <c r="K22" s="475"/>
      <c r="L22" s="476"/>
      <c r="M22" s="476"/>
      <c r="N22" s="477"/>
      <c r="O22" s="343">
        <v>8</v>
      </c>
      <c r="P22" s="344"/>
      <c r="Q22" s="27" t="str">
        <f t="shared" si="0"/>
        <v>  </v>
      </c>
      <c r="R22" s="28" t="s">
        <v>16</v>
      </c>
      <c r="S22" s="29" t="str">
        <f t="shared" si="1"/>
        <v>〇</v>
      </c>
      <c r="T22" s="343">
        <v>15</v>
      </c>
      <c r="U22" s="344"/>
      <c r="V22" s="30"/>
      <c r="W22" s="475"/>
      <c r="X22" s="476"/>
      <c r="Y22" s="477"/>
      <c r="Z22" s="467"/>
      <c r="AA22" s="467"/>
      <c r="AB22" s="467"/>
      <c r="AC22" s="467"/>
      <c r="AD22" s="467"/>
      <c r="AE22" s="467"/>
      <c r="AF22" s="467"/>
      <c r="AG22" s="465"/>
      <c r="AH22" s="385"/>
      <c r="AI22" s="385"/>
      <c r="AJ22" s="385"/>
      <c r="AK22" s="385"/>
      <c r="AL22" s="467"/>
      <c r="AM22" s="467"/>
      <c r="AN22" s="26"/>
      <c r="AO22" s="26"/>
      <c r="AP22" s="26"/>
      <c r="AQ22" s="26"/>
      <c r="AR22" s="26"/>
      <c r="AS22" s="26"/>
      <c r="BE22" s="21"/>
      <c r="BF22" s="21"/>
      <c r="BG22" s="21"/>
      <c r="BH22" s="21"/>
      <c r="BI22" s="21"/>
      <c r="BJ22" s="21"/>
      <c r="BK22" s="21"/>
      <c r="BL22" s="21"/>
    </row>
    <row r="23" spans="1:64" ht="12" customHeight="1">
      <c r="A23" s="481"/>
      <c r="B23" s="481"/>
      <c r="C23" s="489"/>
      <c r="D23" s="490"/>
      <c r="E23" s="490"/>
      <c r="F23" s="490"/>
      <c r="G23" s="490"/>
      <c r="H23" s="490"/>
      <c r="I23" s="490"/>
      <c r="J23" s="491"/>
      <c r="K23" s="478"/>
      <c r="L23" s="479"/>
      <c r="M23" s="479"/>
      <c r="N23" s="480"/>
      <c r="O23" s="346"/>
      <c r="P23" s="348"/>
      <c r="Q23" s="31" t="str">
        <f t="shared" si="0"/>
        <v>  </v>
      </c>
      <c r="R23" s="38" t="s">
        <v>17</v>
      </c>
      <c r="S23" s="33" t="str">
        <f t="shared" si="1"/>
        <v>  </v>
      </c>
      <c r="T23" s="346"/>
      <c r="U23" s="347"/>
      <c r="V23" s="39"/>
      <c r="W23" s="478"/>
      <c r="X23" s="479"/>
      <c r="Y23" s="480"/>
      <c r="Z23" s="467"/>
      <c r="AA23" s="467"/>
      <c r="AB23" s="467"/>
      <c r="AC23" s="467"/>
      <c r="AD23" s="467"/>
      <c r="AE23" s="467"/>
      <c r="AF23" s="467"/>
      <c r="AG23" s="469"/>
      <c r="AH23" s="470"/>
      <c r="AI23" s="470"/>
      <c r="AJ23" s="470"/>
      <c r="AK23" s="470"/>
      <c r="AL23" s="467"/>
      <c r="AM23" s="467"/>
      <c r="AN23" s="26"/>
      <c r="AO23" s="26"/>
      <c r="AP23" s="26"/>
      <c r="AQ23" s="26"/>
      <c r="AR23" s="26"/>
      <c r="AS23" s="26"/>
      <c r="BE23" s="21"/>
      <c r="BF23" s="21"/>
      <c r="BG23" s="21"/>
      <c r="BH23" s="21"/>
      <c r="BI23" s="21"/>
      <c r="BJ23" s="21"/>
      <c r="BK23" s="21"/>
      <c r="BL23" s="21"/>
    </row>
    <row r="24" spans="1:64" ht="12" customHeight="1">
      <c r="A24" s="481">
        <v>5</v>
      </c>
      <c r="B24" s="481"/>
      <c r="C24" s="483" t="str">
        <f>P5</f>
        <v>Unknown　β</v>
      </c>
      <c r="D24" s="484"/>
      <c r="E24" s="484"/>
      <c r="F24" s="484"/>
      <c r="G24" s="484"/>
      <c r="H24" s="484"/>
      <c r="I24" s="484"/>
      <c r="J24" s="485"/>
      <c r="K24" s="472">
        <f>COUNTIF(Q24:Q26,"〇")</f>
        <v>1</v>
      </c>
      <c r="L24" s="473"/>
      <c r="M24" s="473"/>
      <c r="N24" s="474"/>
      <c r="O24" s="349">
        <v>16</v>
      </c>
      <c r="P24" s="351"/>
      <c r="Q24" s="22" t="str">
        <f t="shared" si="0"/>
        <v>  </v>
      </c>
      <c r="R24" s="35" t="s">
        <v>15</v>
      </c>
      <c r="S24" s="24" t="str">
        <f t="shared" si="1"/>
        <v>〇</v>
      </c>
      <c r="T24" s="349">
        <v>17</v>
      </c>
      <c r="U24" s="350"/>
      <c r="V24" s="36"/>
      <c r="W24" s="472">
        <f>COUNTIF(S24:S26,"〇")</f>
        <v>2</v>
      </c>
      <c r="X24" s="473"/>
      <c r="Y24" s="474"/>
      <c r="Z24" s="467" t="str">
        <f>P6</f>
        <v>VENOM</v>
      </c>
      <c r="AA24" s="467"/>
      <c r="AB24" s="467"/>
      <c r="AC24" s="467"/>
      <c r="AD24" s="467"/>
      <c r="AE24" s="467"/>
      <c r="AF24" s="467"/>
      <c r="AG24" s="468" t="str">
        <f>C7</f>
        <v>デリンジャー</v>
      </c>
      <c r="AH24" s="382"/>
      <c r="AI24" s="382"/>
      <c r="AJ24" s="382"/>
      <c r="AK24" s="382"/>
      <c r="AL24" s="317" t="str">
        <f>C6</f>
        <v>グッピー</v>
      </c>
      <c r="AM24" s="317"/>
      <c r="AN24" s="26"/>
      <c r="AO24" s="26"/>
      <c r="AP24" s="26"/>
      <c r="AQ24" s="26"/>
      <c r="AR24" s="26"/>
      <c r="AS24" s="26"/>
      <c r="BD24" s="21"/>
      <c r="BE24" s="367"/>
      <c r="BF24" s="367"/>
      <c r="BG24" s="367"/>
      <c r="BH24" s="367"/>
      <c r="BI24" s="367"/>
      <c r="BJ24" s="367"/>
      <c r="BK24" s="367"/>
      <c r="BL24" s="21"/>
    </row>
    <row r="25" spans="1:64" ht="12" customHeight="1">
      <c r="A25" s="481"/>
      <c r="B25" s="481"/>
      <c r="C25" s="486"/>
      <c r="D25" s="487"/>
      <c r="E25" s="487"/>
      <c r="F25" s="487"/>
      <c r="G25" s="487"/>
      <c r="H25" s="487"/>
      <c r="I25" s="487"/>
      <c r="J25" s="488"/>
      <c r="K25" s="475"/>
      <c r="L25" s="476"/>
      <c r="M25" s="476"/>
      <c r="N25" s="477"/>
      <c r="O25" s="343">
        <v>15</v>
      </c>
      <c r="P25" s="345"/>
      <c r="Q25" s="27" t="str">
        <f t="shared" si="0"/>
        <v>〇</v>
      </c>
      <c r="R25" s="28" t="s">
        <v>16</v>
      </c>
      <c r="S25" s="29" t="str">
        <f t="shared" si="1"/>
        <v>  </v>
      </c>
      <c r="T25" s="343">
        <v>7</v>
      </c>
      <c r="U25" s="344"/>
      <c r="V25" s="30"/>
      <c r="W25" s="475"/>
      <c r="X25" s="476"/>
      <c r="Y25" s="477"/>
      <c r="Z25" s="467"/>
      <c r="AA25" s="467"/>
      <c r="AB25" s="467"/>
      <c r="AC25" s="467"/>
      <c r="AD25" s="467"/>
      <c r="AE25" s="467"/>
      <c r="AF25" s="467"/>
      <c r="AG25" s="465"/>
      <c r="AH25" s="385"/>
      <c r="AI25" s="385"/>
      <c r="AJ25" s="385"/>
      <c r="AK25" s="385"/>
      <c r="AL25" s="317"/>
      <c r="AM25" s="317"/>
      <c r="AN25" s="26"/>
      <c r="AO25" s="26"/>
      <c r="AP25" s="26"/>
      <c r="AQ25" s="26"/>
      <c r="AR25" s="26"/>
      <c r="AS25" s="26"/>
      <c r="BD25" s="21"/>
      <c r="BE25" s="10"/>
      <c r="BF25" s="10"/>
      <c r="BG25" s="10"/>
      <c r="BH25" s="10"/>
      <c r="BI25" s="10"/>
      <c r="BJ25" s="10"/>
      <c r="BK25" s="10"/>
      <c r="BL25" s="21"/>
    </row>
    <row r="26" spans="1:64" ht="12" customHeight="1">
      <c r="A26" s="481"/>
      <c r="B26" s="481"/>
      <c r="C26" s="489"/>
      <c r="D26" s="490"/>
      <c r="E26" s="490"/>
      <c r="F26" s="490"/>
      <c r="G26" s="490"/>
      <c r="H26" s="490"/>
      <c r="I26" s="490"/>
      <c r="J26" s="491"/>
      <c r="K26" s="478"/>
      <c r="L26" s="479"/>
      <c r="M26" s="479"/>
      <c r="N26" s="480"/>
      <c r="O26" s="346">
        <v>12</v>
      </c>
      <c r="P26" s="348"/>
      <c r="Q26" s="31" t="str">
        <f t="shared" si="0"/>
        <v>  </v>
      </c>
      <c r="R26" s="38" t="s">
        <v>17</v>
      </c>
      <c r="S26" s="33" t="str">
        <f t="shared" si="1"/>
        <v>〇</v>
      </c>
      <c r="T26" s="346">
        <v>15</v>
      </c>
      <c r="U26" s="347"/>
      <c r="V26" s="39"/>
      <c r="W26" s="478"/>
      <c r="X26" s="479"/>
      <c r="Y26" s="480"/>
      <c r="Z26" s="467"/>
      <c r="AA26" s="467"/>
      <c r="AB26" s="467"/>
      <c r="AC26" s="467"/>
      <c r="AD26" s="467"/>
      <c r="AE26" s="467"/>
      <c r="AF26" s="467"/>
      <c r="AG26" s="469"/>
      <c r="AH26" s="470"/>
      <c r="AI26" s="470"/>
      <c r="AJ26" s="470"/>
      <c r="AK26" s="470"/>
      <c r="AL26" s="317"/>
      <c r="AM26" s="317"/>
      <c r="AN26" s="26"/>
      <c r="AO26" s="26"/>
      <c r="AP26" s="26"/>
      <c r="AQ26" s="26"/>
      <c r="AR26" s="26"/>
      <c r="AS26" s="26"/>
      <c r="BD26" s="21"/>
      <c r="BE26" s="10"/>
      <c r="BF26" s="10"/>
      <c r="BG26" s="10"/>
      <c r="BH26" s="10"/>
      <c r="BI26" s="10"/>
      <c r="BJ26" s="10"/>
      <c r="BK26" s="10"/>
      <c r="BL26" s="21"/>
    </row>
    <row r="27" spans="1:64" ht="12" customHeight="1">
      <c r="A27" s="481">
        <v>6</v>
      </c>
      <c r="B27" s="481"/>
      <c r="C27" s="482" t="str">
        <f>C5</f>
        <v>Aria</v>
      </c>
      <c r="D27" s="482"/>
      <c r="E27" s="482"/>
      <c r="F27" s="482"/>
      <c r="G27" s="482"/>
      <c r="H27" s="482"/>
      <c r="I27" s="482"/>
      <c r="J27" s="482"/>
      <c r="K27" s="472">
        <f>COUNTIF(Q27:Q29,"〇")</f>
        <v>2</v>
      </c>
      <c r="L27" s="473"/>
      <c r="M27" s="473"/>
      <c r="N27" s="474"/>
      <c r="O27" s="349">
        <v>15</v>
      </c>
      <c r="P27" s="351"/>
      <c r="Q27" s="22" t="str">
        <f t="shared" si="0"/>
        <v>〇</v>
      </c>
      <c r="R27" s="35" t="s">
        <v>15</v>
      </c>
      <c r="S27" s="24" t="str">
        <f t="shared" si="1"/>
        <v>  </v>
      </c>
      <c r="T27" s="349">
        <v>12</v>
      </c>
      <c r="U27" s="350"/>
      <c r="V27" s="36"/>
      <c r="W27" s="472">
        <f>COUNTIF(S27:S29,"〇")</f>
        <v>0</v>
      </c>
      <c r="X27" s="473"/>
      <c r="Y27" s="474"/>
      <c r="Z27" s="467" t="str">
        <f>C7</f>
        <v>デリンジャー</v>
      </c>
      <c r="AA27" s="467"/>
      <c r="AB27" s="467"/>
      <c r="AC27" s="467"/>
      <c r="AD27" s="467"/>
      <c r="AE27" s="467"/>
      <c r="AF27" s="467"/>
      <c r="AG27" s="468" t="str">
        <f>P5</f>
        <v>Unknown　β</v>
      </c>
      <c r="AH27" s="382"/>
      <c r="AI27" s="382"/>
      <c r="AJ27" s="382"/>
      <c r="AK27" s="382"/>
      <c r="AL27" s="467" t="str">
        <f>P6</f>
        <v>VENOM</v>
      </c>
      <c r="AM27" s="467"/>
      <c r="AN27" s="26"/>
      <c r="AO27" s="26"/>
      <c r="AP27" s="26"/>
      <c r="AQ27" s="26"/>
      <c r="AR27" s="26"/>
      <c r="AS27" s="26"/>
      <c r="BD27" s="10"/>
      <c r="BJ27" s="10"/>
      <c r="BK27" s="10"/>
      <c r="BL27" s="10"/>
    </row>
    <row r="28" spans="1:64" ht="12" customHeight="1">
      <c r="A28" s="481"/>
      <c r="B28" s="481"/>
      <c r="C28" s="482"/>
      <c r="D28" s="482"/>
      <c r="E28" s="482"/>
      <c r="F28" s="482"/>
      <c r="G28" s="482"/>
      <c r="H28" s="482"/>
      <c r="I28" s="482"/>
      <c r="J28" s="482"/>
      <c r="K28" s="475"/>
      <c r="L28" s="476"/>
      <c r="M28" s="476"/>
      <c r="N28" s="477"/>
      <c r="O28" s="343">
        <v>15</v>
      </c>
      <c r="P28" s="345"/>
      <c r="Q28" s="27" t="str">
        <f t="shared" si="0"/>
        <v>〇</v>
      </c>
      <c r="R28" s="28" t="s">
        <v>16</v>
      </c>
      <c r="S28" s="29" t="str">
        <f t="shared" si="1"/>
        <v>  </v>
      </c>
      <c r="T28" s="343">
        <v>13</v>
      </c>
      <c r="U28" s="344"/>
      <c r="V28" s="30"/>
      <c r="W28" s="475"/>
      <c r="X28" s="476"/>
      <c r="Y28" s="477"/>
      <c r="Z28" s="467"/>
      <c r="AA28" s="467"/>
      <c r="AB28" s="467"/>
      <c r="AC28" s="467"/>
      <c r="AD28" s="467"/>
      <c r="AE28" s="467"/>
      <c r="AF28" s="467"/>
      <c r="AG28" s="465"/>
      <c r="AH28" s="385"/>
      <c r="AI28" s="385"/>
      <c r="AJ28" s="385"/>
      <c r="AK28" s="385"/>
      <c r="AL28" s="467"/>
      <c r="AM28" s="467"/>
      <c r="AN28" s="26"/>
      <c r="AO28" s="26"/>
      <c r="AP28" s="26"/>
      <c r="AQ28" s="26"/>
      <c r="AR28" s="26"/>
      <c r="AS28" s="26"/>
      <c r="BD28" s="10"/>
      <c r="BJ28" s="10"/>
      <c r="BK28" s="10"/>
      <c r="BL28" s="10"/>
    </row>
    <row r="29" spans="1:64" ht="12" customHeight="1">
      <c r="A29" s="481"/>
      <c r="B29" s="481"/>
      <c r="C29" s="482"/>
      <c r="D29" s="482"/>
      <c r="E29" s="482"/>
      <c r="F29" s="482"/>
      <c r="G29" s="482"/>
      <c r="H29" s="482"/>
      <c r="I29" s="482"/>
      <c r="J29" s="482"/>
      <c r="K29" s="478"/>
      <c r="L29" s="479"/>
      <c r="M29" s="479"/>
      <c r="N29" s="480"/>
      <c r="O29" s="346"/>
      <c r="P29" s="348"/>
      <c r="Q29" s="31" t="str">
        <f t="shared" si="0"/>
        <v>  </v>
      </c>
      <c r="R29" s="38" t="s">
        <v>17</v>
      </c>
      <c r="S29" s="33" t="str">
        <f t="shared" si="1"/>
        <v>  </v>
      </c>
      <c r="T29" s="346"/>
      <c r="U29" s="347"/>
      <c r="V29" s="39"/>
      <c r="W29" s="478"/>
      <c r="X29" s="479"/>
      <c r="Y29" s="480"/>
      <c r="Z29" s="467"/>
      <c r="AA29" s="467"/>
      <c r="AB29" s="467"/>
      <c r="AC29" s="467"/>
      <c r="AD29" s="467"/>
      <c r="AE29" s="467"/>
      <c r="AF29" s="467"/>
      <c r="AG29" s="469"/>
      <c r="AH29" s="470"/>
      <c r="AI29" s="470"/>
      <c r="AJ29" s="470"/>
      <c r="AK29" s="470"/>
      <c r="AL29" s="467"/>
      <c r="AM29" s="467"/>
      <c r="AN29" s="26"/>
      <c r="AO29" s="26"/>
      <c r="AP29" s="26"/>
      <c r="AQ29" s="26"/>
      <c r="AR29" s="26"/>
      <c r="AS29" s="26"/>
      <c r="BD29" s="10"/>
      <c r="BJ29" s="10"/>
      <c r="BK29" s="10"/>
      <c r="BL29" s="10"/>
    </row>
    <row r="30" spans="1:64" s="178" customFormat="1" ht="21" customHeight="1">
      <c r="A30" s="176" t="s">
        <v>158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0"/>
      <c r="AS30" s="10"/>
      <c r="BD30" s="10"/>
      <c r="BJ30" s="42"/>
      <c r="BK30" s="42"/>
      <c r="BL30" s="42"/>
    </row>
    <row r="31" spans="1:61" ht="12" customHeight="1">
      <c r="A31" s="481">
        <v>7</v>
      </c>
      <c r="B31" s="481"/>
      <c r="C31" s="467" t="str">
        <f>C6</f>
        <v>グッピー</v>
      </c>
      <c r="D31" s="467"/>
      <c r="E31" s="467"/>
      <c r="F31" s="467"/>
      <c r="G31" s="467"/>
      <c r="H31" s="467"/>
      <c r="I31" s="467"/>
      <c r="J31" s="467"/>
      <c r="K31" s="472">
        <f>COUNTIF(Q31:Q33,"〇")</f>
        <v>0</v>
      </c>
      <c r="L31" s="473"/>
      <c r="M31" s="473"/>
      <c r="N31" s="474"/>
      <c r="O31" s="349">
        <v>10</v>
      </c>
      <c r="P31" s="351"/>
      <c r="Q31" s="22" t="str">
        <f aca="true" t="shared" si="2" ref="Q31:Q42">IF(O31&gt;T31,"〇","  ")</f>
        <v>  </v>
      </c>
      <c r="R31" s="35" t="s">
        <v>15</v>
      </c>
      <c r="S31" s="24" t="str">
        <f aca="true" t="shared" si="3" ref="S31:S42">IF(T31&gt;O31,"〇","  ")</f>
        <v>〇</v>
      </c>
      <c r="T31" s="349">
        <v>15</v>
      </c>
      <c r="U31" s="350"/>
      <c r="V31" s="40"/>
      <c r="W31" s="472">
        <f>COUNTIF(S31:S33,"〇")</f>
        <v>2</v>
      </c>
      <c r="X31" s="473"/>
      <c r="Y31" s="474"/>
      <c r="Z31" s="467" t="str">
        <f>P5</f>
        <v>Unknown　β</v>
      </c>
      <c r="AA31" s="467"/>
      <c r="AB31" s="467"/>
      <c r="AC31" s="467"/>
      <c r="AD31" s="467"/>
      <c r="AE31" s="467"/>
      <c r="AF31" s="467"/>
      <c r="AG31" s="468" t="str">
        <f>P6</f>
        <v>VENOM</v>
      </c>
      <c r="AH31" s="382"/>
      <c r="AI31" s="382"/>
      <c r="AJ31" s="382"/>
      <c r="AK31" s="382"/>
      <c r="AL31" s="467" t="str">
        <f>C7</f>
        <v>デリンジャー</v>
      </c>
      <c r="AM31" s="467"/>
      <c r="AN31" s="26"/>
      <c r="AO31" s="26"/>
      <c r="AP31" s="26"/>
      <c r="AQ31" s="26"/>
      <c r="AR31" s="26"/>
      <c r="AS31" s="26"/>
      <c r="BD31" s="10"/>
      <c r="BG31" s="26"/>
      <c r="BH31" s="26"/>
      <c r="BI31" s="43"/>
    </row>
    <row r="32" spans="1:61" ht="12" customHeight="1">
      <c r="A32" s="481"/>
      <c r="B32" s="481"/>
      <c r="C32" s="467"/>
      <c r="D32" s="467"/>
      <c r="E32" s="467"/>
      <c r="F32" s="467"/>
      <c r="G32" s="467"/>
      <c r="H32" s="467"/>
      <c r="I32" s="467"/>
      <c r="J32" s="467"/>
      <c r="K32" s="475"/>
      <c r="L32" s="476"/>
      <c r="M32" s="476"/>
      <c r="N32" s="477"/>
      <c r="O32" s="343">
        <v>9</v>
      </c>
      <c r="P32" s="345"/>
      <c r="Q32" s="27" t="str">
        <f t="shared" si="2"/>
        <v>  </v>
      </c>
      <c r="R32" s="28" t="s">
        <v>16</v>
      </c>
      <c r="S32" s="29" t="str">
        <f t="shared" si="3"/>
        <v>〇</v>
      </c>
      <c r="T32" s="343">
        <v>15</v>
      </c>
      <c r="U32" s="344"/>
      <c r="V32" s="41"/>
      <c r="W32" s="475"/>
      <c r="X32" s="476"/>
      <c r="Y32" s="477"/>
      <c r="Z32" s="467"/>
      <c r="AA32" s="467"/>
      <c r="AB32" s="467"/>
      <c r="AC32" s="467"/>
      <c r="AD32" s="467"/>
      <c r="AE32" s="467"/>
      <c r="AF32" s="467"/>
      <c r="AG32" s="465"/>
      <c r="AH32" s="385"/>
      <c r="AI32" s="385"/>
      <c r="AJ32" s="385"/>
      <c r="AK32" s="385"/>
      <c r="AL32" s="467"/>
      <c r="AM32" s="467"/>
      <c r="AN32" s="26"/>
      <c r="AO32" s="26"/>
      <c r="AP32" s="26"/>
      <c r="AQ32" s="26"/>
      <c r="AR32" s="26"/>
      <c r="AS32" s="26"/>
      <c r="BD32" s="10"/>
      <c r="BG32" s="26"/>
      <c r="BH32" s="26"/>
      <c r="BI32" s="43"/>
    </row>
    <row r="33" spans="1:61" ht="12" customHeight="1">
      <c r="A33" s="481"/>
      <c r="B33" s="481"/>
      <c r="C33" s="467"/>
      <c r="D33" s="467"/>
      <c r="E33" s="467"/>
      <c r="F33" s="467"/>
      <c r="G33" s="467"/>
      <c r="H33" s="467"/>
      <c r="I33" s="467"/>
      <c r="J33" s="467"/>
      <c r="K33" s="478"/>
      <c r="L33" s="479"/>
      <c r="M33" s="479"/>
      <c r="N33" s="480"/>
      <c r="O33" s="346"/>
      <c r="P33" s="348"/>
      <c r="Q33" s="31" t="str">
        <f t="shared" si="2"/>
        <v>  </v>
      </c>
      <c r="R33" s="38" t="s">
        <v>17</v>
      </c>
      <c r="S33" s="33" t="str">
        <f t="shared" si="3"/>
        <v>  </v>
      </c>
      <c r="T33" s="346"/>
      <c r="U33" s="347"/>
      <c r="V33" s="37"/>
      <c r="W33" s="478"/>
      <c r="X33" s="479"/>
      <c r="Y33" s="480"/>
      <c r="Z33" s="467"/>
      <c r="AA33" s="467"/>
      <c r="AB33" s="467"/>
      <c r="AC33" s="467"/>
      <c r="AD33" s="467"/>
      <c r="AE33" s="467"/>
      <c r="AF33" s="467"/>
      <c r="AG33" s="469"/>
      <c r="AH33" s="470"/>
      <c r="AI33" s="470"/>
      <c r="AJ33" s="470"/>
      <c r="AK33" s="470"/>
      <c r="AL33" s="467"/>
      <c r="AM33" s="467"/>
      <c r="AN33" s="26"/>
      <c r="AO33" s="26"/>
      <c r="AP33" s="26"/>
      <c r="AQ33" s="26"/>
      <c r="AR33" s="26"/>
      <c r="AS33" s="26"/>
      <c r="BD33" s="10"/>
      <c r="BG33" s="26"/>
      <c r="BH33" s="26"/>
      <c r="BI33" s="43"/>
    </row>
    <row r="34" spans="1:61" ht="12" customHeight="1">
      <c r="A34" s="481">
        <v>8</v>
      </c>
      <c r="B34" s="481"/>
      <c r="C34" s="467" t="str">
        <f>C15</f>
        <v>デリンジャー</v>
      </c>
      <c r="D34" s="467"/>
      <c r="E34" s="467"/>
      <c r="F34" s="467"/>
      <c r="G34" s="467"/>
      <c r="H34" s="467"/>
      <c r="I34" s="467"/>
      <c r="J34" s="467"/>
      <c r="K34" s="472">
        <f>COUNTIF(Q34:Q36,"〇")</f>
        <v>0</v>
      </c>
      <c r="L34" s="473"/>
      <c r="M34" s="473"/>
      <c r="N34" s="474"/>
      <c r="O34" s="349">
        <v>13</v>
      </c>
      <c r="P34" s="351"/>
      <c r="Q34" s="22" t="str">
        <f t="shared" si="2"/>
        <v>  </v>
      </c>
      <c r="R34" s="35" t="s">
        <v>15</v>
      </c>
      <c r="S34" s="24" t="str">
        <f t="shared" si="3"/>
        <v>〇</v>
      </c>
      <c r="T34" s="349">
        <v>15</v>
      </c>
      <c r="U34" s="350"/>
      <c r="V34" s="40"/>
      <c r="W34" s="472">
        <f>COUNTIF(S34:S36,"〇")</f>
        <v>2</v>
      </c>
      <c r="X34" s="473"/>
      <c r="Y34" s="474"/>
      <c r="Z34" s="467" t="str">
        <f>P6</f>
        <v>VENOM</v>
      </c>
      <c r="AA34" s="467"/>
      <c r="AB34" s="467"/>
      <c r="AC34" s="467"/>
      <c r="AD34" s="467"/>
      <c r="AE34" s="467"/>
      <c r="AF34" s="467"/>
      <c r="AG34" s="468" t="str">
        <f>P5</f>
        <v>Unknown　β</v>
      </c>
      <c r="AH34" s="382"/>
      <c r="AI34" s="382"/>
      <c r="AJ34" s="382"/>
      <c r="AK34" s="382"/>
      <c r="AL34" s="317" t="str">
        <f>C5</f>
        <v>Aria</v>
      </c>
      <c r="AM34" s="317"/>
      <c r="AN34" s="26"/>
      <c r="AO34" s="26"/>
      <c r="AP34" s="26"/>
      <c r="AQ34" s="26"/>
      <c r="AR34" s="26"/>
      <c r="AS34" s="26"/>
      <c r="BD34" s="10"/>
      <c r="BG34" s="26"/>
      <c r="BH34" s="26"/>
      <c r="BI34" s="43"/>
    </row>
    <row r="35" spans="1:61" ht="12" customHeight="1">
      <c r="A35" s="481"/>
      <c r="B35" s="481"/>
      <c r="C35" s="467"/>
      <c r="D35" s="467"/>
      <c r="E35" s="467"/>
      <c r="F35" s="467"/>
      <c r="G35" s="467"/>
      <c r="H35" s="467"/>
      <c r="I35" s="467"/>
      <c r="J35" s="467"/>
      <c r="K35" s="475"/>
      <c r="L35" s="476"/>
      <c r="M35" s="476"/>
      <c r="N35" s="477"/>
      <c r="O35" s="343">
        <v>15</v>
      </c>
      <c r="P35" s="345"/>
      <c r="Q35" s="27" t="str">
        <f t="shared" si="2"/>
        <v>  </v>
      </c>
      <c r="R35" s="28" t="s">
        <v>16</v>
      </c>
      <c r="S35" s="29" t="str">
        <f t="shared" si="3"/>
        <v>〇</v>
      </c>
      <c r="T35" s="343">
        <v>17</v>
      </c>
      <c r="U35" s="344"/>
      <c r="V35" s="41"/>
      <c r="W35" s="475"/>
      <c r="X35" s="476"/>
      <c r="Y35" s="477"/>
      <c r="Z35" s="467"/>
      <c r="AA35" s="467"/>
      <c r="AB35" s="467"/>
      <c r="AC35" s="467"/>
      <c r="AD35" s="467"/>
      <c r="AE35" s="467"/>
      <c r="AF35" s="467"/>
      <c r="AG35" s="465"/>
      <c r="AH35" s="385"/>
      <c r="AI35" s="385"/>
      <c r="AJ35" s="385"/>
      <c r="AK35" s="385"/>
      <c r="AL35" s="317"/>
      <c r="AM35" s="317"/>
      <c r="AN35" s="26"/>
      <c r="AO35" s="26"/>
      <c r="AP35" s="26"/>
      <c r="AQ35" s="26"/>
      <c r="AR35" s="26"/>
      <c r="AS35" s="26"/>
      <c r="BD35" s="10"/>
      <c r="BG35" s="26"/>
      <c r="BH35" s="26"/>
      <c r="BI35" s="43"/>
    </row>
    <row r="36" spans="1:61" ht="12" customHeight="1">
      <c r="A36" s="481"/>
      <c r="B36" s="481"/>
      <c r="C36" s="467"/>
      <c r="D36" s="467"/>
      <c r="E36" s="467"/>
      <c r="F36" s="467"/>
      <c r="G36" s="467"/>
      <c r="H36" s="467"/>
      <c r="I36" s="467"/>
      <c r="J36" s="467"/>
      <c r="K36" s="478"/>
      <c r="L36" s="479"/>
      <c r="M36" s="479"/>
      <c r="N36" s="480"/>
      <c r="O36" s="346"/>
      <c r="P36" s="348"/>
      <c r="Q36" s="31" t="str">
        <f t="shared" si="2"/>
        <v>  </v>
      </c>
      <c r="R36" s="38" t="s">
        <v>17</v>
      </c>
      <c r="S36" s="33" t="str">
        <f t="shared" si="3"/>
        <v>  </v>
      </c>
      <c r="T36" s="346"/>
      <c r="U36" s="347"/>
      <c r="V36" s="37"/>
      <c r="W36" s="478"/>
      <c r="X36" s="479"/>
      <c r="Y36" s="480"/>
      <c r="Z36" s="467"/>
      <c r="AA36" s="467"/>
      <c r="AB36" s="467"/>
      <c r="AC36" s="467"/>
      <c r="AD36" s="467"/>
      <c r="AE36" s="467"/>
      <c r="AF36" s="467"/>
      <c r="AG36" s="469"/>
      <c r="AH36" s="470"/>
      <c r="AI36" s="470"/>
      <c r="AJ36" s="470"/>
      <c r="AK36" s="470"/>
      <c r="AL36" s="317"/>
      <c r="AM36" s="317"/>
      <c r="AN36" s="26"/>
      <c r="AO36" s="26"/>
      <c r="AP36" s="26"/>
      <c r="AQ36" s="26"/>
      <c r="AR36" s="26"/>
      <c r="AS36" s="26"/>
      <c r="BD36" s="10"/>
      <c r="BG36" s="26"/>
      <c r="BH36" s="26"/>
      <c r="BI36" s="43"/>
    </row>
    <row r="37" spans="1:61" ht="12" customHeight="1">
      <c r="A37" s="481">
        <v>9</v>
      </c>
      <c r="B37" s="481"/>
      <c r="C37" s="467" t="str">
        <f>C5</f>
        <v>Aria</v>
      </c>
      <c r="D37" s="467"/>
      <c r="E37" s="467"/>
      <c r="F37" s="467"/>
      <c r="G37" s="467"/>
      <c r="H37" s="467"/>
      <c r="I37" s="467"/>
      <c r="J37" s="467"/>
      <c r="K37" s="472">
        <f>COUNTIF(Q37:Q39,"〇")</f>
        <v>2</v>
      </c>
      <c r="L37" s="473"/>
      <c r="M37" s="473"/>
      <c r="N37" s="474"/>
      <c r="O37" s="349">
        <v>13</v>
      </c>
      <c r="P37" s="351"/>
      <c r="Q37" s="22" t="str">
        <f t="shared" si="2"/>
        <v>  </v>
      </c>
      <c r="R37" s="35" t="s">
        <v>15</v>
      </c>
      <c r="S37" s="24" t="str">
        <f t="shared" si="3"/>
        <v>〇</v>
      </c>
      <c r="T37" s="349">
        <v>15</v>
      </c>
      <c r="U37" s="350"/>
      <c r="V37" s="40"/>
      <c r="W37" s="472">
        <f>COUNTIF(S37:S39,"〇")</f>
        <v>1</v>
      </c>
      <c r="X37" s="473"/>
      <c r="Y37" s="474"/>
      <c r="Z37" s="467" t="str">
        <f>P5</f>
        <v>Unknown　β</v>
      </c>
      <c r="AA37" s="467"/>
      <c r="AB37" s="467"/>
      <c r="AC37" s="467"/>
      <c r="AD37" s="467"/>
      <c r="AE37" s="467"/>
      <c r="AF37" s="467"/>
      <c r="AG37" s="468" t="str">
        <f>C6</f>
        <v>グッピー</v>
      </c>
      <c r="AH37" s="382"/>
      <c r="AI37" s="382"/>
      <c r="AJ37" s="382"/>
      <c r="AK37" s="382"/>
      <c r="AL37" s="467" t="str">
        <f>P6</f>
        <v>VENOM</v>
      </c>
      <c r="AM37" s="467"/>
      <c r="AN37" s="26"/>
      <c r="AO37" s="26"/>
      <c r="AP37" s="26"/>
      <c r="AQ37" s="26"/>
      <c r="AR37" s="26"/>
      <c r="AS37" s="26"/>
      <c r="BD37" s="10"/>
      <c r="BG37" s="26"/>
      <c r="BH37" s="26"/>
      <c r="BI37" s="43"/>
    </row>
    <row r="38" spans="1:61" ht="12" customHeight="1">
      <c r="A38" s="481"/>
      <c r="B38" s="481"/>
      <c r="C38" s="467"/>
      <c r="D38" s="467"/>
      <c r="E38" s="467"/>
      <c r="F38" s="467"/>
      <c r="G38" s="467"/>
      <c r="H38" s="467"/>
      <c r="I38" s="467"/>
      <c r="J38" s="467"/>
      <c r="K38" s="475"/>
      <c r="L38" s="476"/>
      <c r="M38" s="476"/>
      <c r="N38" s="477"/>
      <c r="O38" s="343">
        <v>15</v>
      </c>
      <c r="P38" s="345"/>
      <c r="Q38" s="27" t="str">
        <f t="shared" si="2"/>
        <v>〇</v>
      </c>
      <c r="R38" s="28" t="s">
        <v>16</v>
      </c>
      <c r="S38" s="29" t="str">
        <f t="shared" si="3"/>
        <v>  </v>
      </c>
      <c r="T38" s="343">
        <v>11</v>
      </c>
      <c r="U38" s="344"/>
      <c r="V38" s="41"/>
      <c r="W38" s="475"/>
      <c r="X38" s="476"/>
      <c r="Y38" s="477"/>
      <c r="Z38" s="467"/>
      <c r="AA38" s="467"/>
      <c r="AB38" s="467"/>
      <c r="AC38" s="467"/>
      <c r="AD38" s="467"/>
      <c r="AE38" s="467"/>
      <c r="AF38" s="467"/>
      <c r="AG38" s="465"/>
      <c r="AH38" s="385"/>
      <c r="AI38" s="385"/>
      <c r="AJ38" s="385"/>
      <c r="AK38" s="385"/>
      <c r="AL38" s="467"/>
      <c r="AM38" s="467"/>
      <c r="AN38" s="26"/>
      <c r="AO38" s="26"/>
      <c r="AP38" s="26"/>
      <c r="AQ38" s="26"/>
      <c r="AR38" s="26"/>
      <c r="AS38" s="26"/>
      <c r="BD38" s="10"/>
      <c r="BG38" s="26"/>
      <c r="BH38" s="26"/>
      <c r="BI38" s="43"/>
    </row>
    <row r="39" spans="1:61" ht="12" customHeight="1">
      <c r="A39" s="481"/>
      <c r="B39" s="481"/>
      <c r="C39" s="467"/>
      <c r="D39" s="467"/>
      <c r="E39" s="467"/>
      <c r="F39" s="467"/>
      <c r="G39" s="467"/>
      <c r="H39" s="467"/>
      <c r="I39" s="467"/>
      <c r="J39" s="467"/>
      <c r="K39" s="478"/>
      <c r="L39" s="479"/>
      <c r="M39" s="479"/>
      <c r="N39" s="480"/>
      <c r="O39" s="346">
        <v>17</v>
      </c>
      <c r="P39" s="348"/>
      <c r="Q39" s="31" t="str">
        <f t="shared" si="2"/>
        <v>〇</v>
      </c>
      <c r="R39" s="38" t="s">
        <v>17</v>
      </c>
      <c r="S39" s="33" t="str">
        <f t="shared" si="3"/>
        <v>  </v>
      </c>
      <c r="T39" s="346">
        <v>16</v>
      </c>
      <c r="U39" s="347"/>
      <c r="V39" s="37"/>
      <c r="W39" s="478"/>
      <c r="X39" s="479"/>
      <c r="Y39" s="480"/>
      <c r="Z39" s="467"/>
      <c r="AA39" s="467"/>
      <c r="AB39" s="467"/>
      <c r="AC39" s="467"/>
      <c r="AD39" s="467"/>
      <c r="AE39" s="467"/>
      <c r="AF39" s="467"/>
      <c r="AG39" s="469"/>
      <c r="AH39" s="470"/>
      <c r="AI39" s="470"/>
      <c r="AJ39" s="470"/>
      <c r="AK39" s="470"/>
      <c r="AL39" s="467"/>
      <c r="AM39" s="467"/>
      <c r="AN39" s="26"/>
      <c r="AO39" s="26"/>
      <c r="AP39" s="26"/>
      <c r="AQ39" s="26"/>
      <c r="AR39" s="26"/>
      <c r="AS39" s="26"/>
      <c r="BD39" s="10"/>
      <c r="BG39" s="26"/>
      <c r="BH39" s="26"/>
      <c r="BI39" s="43"/>
    </row>
    <row r="40" spans="1:61" ht="12" customHeight="1">
      <c r="A40" s="471">
        <v>10</v>
      </c>
      <c r="B40" s="471"/>
      <c r="C40" s="467" t="str">
        <f>C6</f>
        <v>グッピー</v>
      </c>
      <c r="D40" s="467"/>
      <c r="E40" s="467"/>
      <c r="F40" s="467"/>
      <c r="G40" s="467"/>
      <c r="H40" s="467"/>
      <c r="I40" s="467"/>
      <c r="J40" s="467"/>
      <c r="K40" s="472">
        <f>COUNTIF(Q40:Q42,"〇")</f>
        <v>1</v>
      </c>
      <c r="L40" s="473"/>
      <c r="M40" s="473"/>
      <c r="N40" s="474"/>
      <c r="O40" s="349">
        <v>16</v>
      </c>
      <c r="P40" s="351"/>
      <c r="Q40" s="22" t="str">
        <f t="shared" si="2"/>
        <v>〇</v>
      </c>
      <c r="R40" s="35" t="s">
        <v>15</v>
      </c>
      <c r="S40" s="24" t="str">
        <f t="shared" si="3"/>
        <v>  </v>
      </c>
      <c r="T40" s="349">
        <v>14</v>
      </c>
      <c r="U40" s="350"/>
      <c r="V40" s="40"/>
      <c r="W40" s="472">
        <f>COUNTIF(S40:S42,"〇")</f>
        <v>2</v>
      </c>
      <c r="X40" s="473"/>
      <c r="Y40" s="474"/>
      <c r="Z40" s="467" t="str">
        <f>P6</f>
        <v>VENOM</v>
      </c>
      <c r="AA40" s="467"/>
      <c r="AB40" s="467"/>
      <c r="AC40" s="467"/>
      <c r="AD40" s="467"/>
      <c r="AE40" s="467"/>
      <c r="AF40" s="467"/>
      <c r="AG40" s="468" t="str">
        <f>C5</f>
        <v>Aria</v>
      </c>
      <c r="AH40" s="382"/>
      <c r="AI40" s="382"/>
      <c r="AJ40" s="382"/>
      <c r="AK40" s="382"/>
      <c r="AL40" s="467" t="str">
        <f>P5</f>
        <v>Unknown　β</v>
      </c>
      <c r="AM40" s="467"/>
      <c r="AN40" s="26"/>
      <c r="AO40" s="26"/>
      <c r="AP40" s="26"/>
      <c r="AQ40" s="26"/>
      <c r="AR40" s="26"/>
      <c r="AS40" s="26"/>
      <c r="BD40" s="10"/>
      <c r="BG40" s="26"/>
      <c r="BH40" s="26"/>
      <c r="BI40" s="43"/>
    </row>
    <row r="41" spans="1:61" ht="12" customHeight="1">
      <c r="A41" s="471"/>
      <c r="B41" s="471"/>
      <c r="C41" s="467"/>
      <c r="D41" s="467"/>
      <c r="E41" s="467"/>
      <c r="F41" s="467"/>
      <c r="G41" s="467"/>
      <c r="H41" s="467"/>
      <c r="I41" s="467"/>
      <c r="J41" s="467"/>
      <c r="K41" s="475"/>
      <c r="L41" s="476"/>
      <c r="M41" s="476"/>
      <c r="N41" s="477"/>
      <c r="O41" s="343">
        <v>8</v>
      </c>
      <c r="P41" s="345"/>
      <c r="Q41" s="27" t="str">
        <f t="shared" si="2"/>
        <v>  </v>
      </c>
      <c r="R41" s="28" t="s">
        <v>16</v>
      </c>
      <c r="S41" s="29" t="str">
        <f t="shared" si="3"/>
        <v>〇</v>
      </c>
      <c r="T41" s="343">
        <v>15</v>
      </c>
      <c r="U41" s="344"/>
      <c r="V41" s="41"/>
      <c r="W41" s="475"/>
      <c r="X41" s="476"/>
      <c r="Y41" s="477"/>
      <c r="Z41" s="467"/>
      <c r="AA41" s="467"/>
      <c r="AB41" s="467"/>
      <c r="AC41" s="467"/>
      <c r="AD41" s="467"/>
      <c r="AE41" s="467"/>
      <c r="AF41" s="467"/>
      <c r="AG41" s="465"/>
      <c r="AH41" s="385"/>
      <c r="AI41" s="385"/>
      <c r="AJ41" s="385"/>
      <c r="AK41" s="385"/>
      <c r="AL41" s="467"/>
      <c r="AM41" s="467"/>
      <c r="AN41" s="26"/>
      <c r="AO41" s="26"/>
      <c r="AP41" s="26"/>
      <c r="AQ41" s="26"/>
      <c r="AR41" s="26"/>
      <c r="AS41" s="26"/>
      <c r="BD41" s="10"/>
      <c r="BG41" s="26"/>
      <c r="BH41" s="26"/>
      <c r="BI41" s="43"/>
    </row>
    <row r="42" spans="1:61" ht="12" customHeight="1">
      <c r="A42" s="471"/>
      <c r="B42" s="471"/>
      <c r="C42" s="467"/>
      <c r="D42" s="467"/>
      <c r="E42" s="467"/>
      <c r="F42" s="467"/>
      <c r="G42" s="467"/>
      <c r="H42" s="467"/>
      <c r="I42" s="467"/>
      <c r="J42" s="467"/>
      <c r="K42" s="478"/>
      <c r="L42" s="479"/>
      <c r="M42" s="479"/>
      <c r="N42" s="480"/>
      <c r="O42" s="346">
        <v>7</v>
      </c>
      <c r="P42" s="348"/>
      <c r="Q42" s="31" t="str">
        <f t="shared" si="2"/>
        <v>  </v>
      </c>
      <c r="R42" s="38" t="s">
        <v>17</v>
      </c>
      <c r="S42" s="33" t="str">
        <f t="shared" si="3"/>
        <v>〇</v>
      </c>
      <c r="T42" s="346">
        <v>15</v>
      </c>
      <c r="U42" s="347"/>
      <c r="V42" s="37"/>
      <c r="W42" s="478"/>
      <c r="X42" s="479"/>
      <c r="Y42" s="480"/>
      <c r="Z42" s="467"/>
      <c r="AA42" s="467"/>
      <c r="AB42" s="467"/>
      <c r="AC42" s="467"/>
      <c r="AD42" s="467"/>
      <c r="AE42" s="467"/>
      <c r="AF42" s="467"/>
      <c r="AG42" s="469"/>
      <c r="AH42" s="470"/>
      <c r="AI42" s="470"/>
      <c r="AJ42" s="470"/>
      <c r="AK42" s="470"/>
      <c r="AL42" s="467"/>
      <c r="AM42" s="467"/>
      <c r="AN42" s="26"/>
      <c r="AO42" s="26"/>
      <c r="AP42" s="26"/>
      <c r="AQ42" s="26"/>
      <c r="AR42" s="26"/>
      <c r="AS42" s="26"/>
      <c r="BD42" s="10"/>
      <c r="BG42" s="26"/>
      <c r="BH42" s="26"/>
      <c r="BI42" s="43"/>
    </row>
    <row r="43" spans="3:61" ht="15" customHeight="1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44"/>
      <c r="P43" s="44"/>
      <c r="Q43" s="44"/>
      <c r="S43" s="26"/>
      <c r="T43" s="44"/>
      <c r="U43" s="44"/>
      <c r="V43" s="44"/>
      <c r="W43" s="26"/>
      <c r="X43" s="26"/>
      <c r="Y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BD43" s="10"/>
      <c r="BG43" s="26"/>
      <c r="BH43" s="26"/>
      <c r="BI43" s="43"/>
    </row>
    <row r="44" spans="1:39" s="10" customFormat="1" ht="18" customHeight="1">
      <c r="A44" s="445" t="s">
        <v>18</v>
      </c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</row>
    <row r="45" s="10" customFormat="1" ht="6" customHeight="1" thickBot="1">
      <c r="AH45" s="18"/>
    </row>
    <row r="46" spans="1:39" s="10" customFormat="1" ht="15" customHeight="1">
      <c r="A46" s="433" t="s">
        <v>19</v>
      </c>
      <c r="B46" s="446" t="s">
        <v>20</v>
      </c>
      <c r="C46" s="447"/>
      <c r="D46" s="448"/>
      <c r="E46" s="45"/>
      <c r="F46" s="436" t="str">
        <f>B50</f>
        <v>Aria</v>
      </c>
      <c r="G46" s="437"/>
      <c r="H46" s="437"/>
      <c r="I46" s="437"/>
      <c r="J46" s="454"/>
      <c r="K46" s="459" t="str">
        <f>B56</f>
        <v>グッピー</v>
      </c>
      <c r="L46" s="437"/>
      <c r="M46" s="437"/>
      <c r="N46" s="437"/>
      <c r="O46" s="454"/>
      <c r="P46" s="459" t="str">
        <f>B62</f>
        <v>デリンジャー</v>
      </c>
      <c r="Q46" s="437"/>
      <c r="R46" s="437"/>
      <c r="S46" s="437"/>
      <c r="T46" s="454"/>
      <c r="U46" s="459" t="str">
        <f>B68</f>
        <v>Unknown　β</v>
      </c>
      <c r="V46" s="437"/>
      <c r="W46" s="437"/>
      <c r="X46" s="437"/>
      <c r="Y46" s="454"/>
      <c r="Z46" s="462" t="str">
        <f>B74</f>
        <v>VENOM</v>
      </c>
      <c r="AA46" s="463"/>
      <c r="AB46" s="463"/>
      <c r="AC46" s="463"/>
      <c r="AD46" s="464"/>
      <c r="AE46" s="446" t="s">
        <v>21</v>
      </c>
      <c r="AF46" s="447"/>
      <c r="AG46" s="424"/>
      <c r="AH46" s="423" t="s">
        <v>22</v>
      </c>
      <c r="AI46" s="447"/>
      <c r="AJ46" s="424"/>
      <c r="AK46" s="423" t="s">
        <v>23</v>
      </c>
      <c r="AL46" s="424"/>
      <c r="AM46" s="429" t="s">
        <v>24</v>
      </c>
    </row>
    <row r="47" spans="1:39" s="10" customFormat="1" ht="15" customHeight="1">
      <c r="A47" s="434"/>
      <c r="B47" s="449"/>
      <c r="C47" s="367"/>
      <c r="D47" s="450"/>
      <c r="F47" s="408"/>
      <c r="G47" s="409"/>
      <c r="H47" s="409"/>
      <c r="I47" s="409"/>
      <c r="J47" s="455"/>
      <c r="K47" s="460"/>
      <c r="L47" s="409"/>
      <c r="M47" s="409"/>
      <c r="N47" s="409"/>
      <c r="O47" s="455"/>
      <c r="P47" s="460"/>
      <c r="Q47" s="409"/>
      <c r="R47" s="409"/>
      <c r="S47" s="409"/>
      <c r="T47" s="455"/>
      <c r="U47" s="460"/>
      <c r="V47" s="409"/>
      <c r="W47" s="409"/>
      <c r="X47" s="409"/>
      <c r="Y47" s="455"/>
      <c r="Z47" s="465"/>
      <c r="AA47" s="385"/>
      <c r="AB47" s="385"/>
      <c r="AC47" s="385"/>
      <c r="AD47" s="386"/>
      <c r="AE47" s="449"/>
      <c r="AF47" s="367"/>
      <c r="AG47" s="426"/>
      <c r="AH47" s="425"/>
      <c r="AI47" s="367"/>
      <c r="AJ47" s="426"/>
      <c r="AK47" s="425"/>
      <c r="AL47" s="426"/>
      <c r="AM47" s="430"/>
    </row>
    <row r="48" spans="1:42" s="10" customFormat="1" ht="15" customHeight="1">
      <c r="A48" s="434"/>
      <c r="B48" s="449"/>
      <c r="C48" s="367"/>
      <c r="D48" s="450"/>
      <c r="F48" s="408"/>
      <c r="G48" s="409"/>
      <c r="H48" s="409"/>
      <c r="I48" s="409"/>
      <c r="J48" s="455"/>
      <c r="K48" s="460"/>
      <c r="L48" s="409"/>
      <c r="M48" s="409"/>
      <c r="N48" s="409"/>
      <c r="O48" s="455"/>
      <c r="P48" s="460"/>
      <c r="Q48" s="409"/>
      <c r="R48" s="409"/>
      <c r="S48" s="409"/>
      <c r="T48" s="455"/>
      <c r="U48" s="460"/>
      <c r="V48" s="409"/>
      <c r="W48" s="409"/>
      <c r="X48" s="409"/>
      <c r="Y48" s="455"/>
      <c r="Z48" s="465"/>
      <c r="AA48" s="385"/>
      <c r="AB48" s="385"/>
      <c r="AC48" s="385"/>
      <c r="AD48" s="386"/>
      <c r="AE48" s="449"/>
      <c r="AF48" s="367"/>
      <c r="AG48" s="426"/>
      <c r="AH48" s="425"/>
      <c r="AI48" s="367"/>
      <c r="AJ48" s="426"/>
      <c r="AK48" s="425"/>
      <c r="AL48" s="426"/>
      <c r="AM48" s="430"/>
      <c r="AO48" s="367" t="s">
        <v>25</v>
      </c>
      <c r="AP48" s="432" t="s">
        <v>26</v>
      </c>
    </row>
    <row r="49" spans="1:42" s="10" customFormat="1" ht="15" customHeight="1" thickBot="1">
      <c r="A49" s="435"/>
      <c r="B49" s="451"/>
      <c r="C49" s="452"/>
      <c r="D49" s="453"/>
      <c r="E49" s="46"/>
      <c r="F49" s="456"/>
      <c r="G49" s="457"/>
      <c r="H49" s="457"/>
      <c r="I49" s="457"/>
      <c r="J49" s="458"/>
      <c r="K49" s="461"/>
      <c r="L49" s="457"/>
      <c r="M49" s="457"/>
      <c r="N49" s="457"/>
      <c r="O49" s="458"/>
      <c r="P49" s="461"/>
      <c r="Q49" s="457"/>
      <c r="R49" s="457"/>
      <c r="S49" s="457"/>
      <c r="T49" s="458"/>
      <c r="U49" s="461"/>
      <c r="V49" s="457"/>
      <c r="W49" s="457"/>
      <c r="X49" s="457"/>
      <c r="Y49" s="458"/>
      <c r="Z49" s="466"/>
      <c r="AA49" s="388"/>
      <c r="AB49" s="388"/>
      <c r="AC49" s="388"/>
      <c r="AD49" s="389"/>
      <c r="AE49" s="451"/>
      <c r="AF49" s="452"/>
      <c r="AG49" s="428"/>
      <c r="AH49" s="427"/>
      <c r="AI49" s="452"/>
      <c r="AJ49" s="428"/>
      <c r="AK49" s="427"/>
      <c r="AL49" s="428"/>
      <c r="AM49" s="431"/>
      <c r="AO49" s="367"/>
      <c r="AP49" s="432"/>
    </row>
    <row r="50" spans="1:52" ht="18" customHeight="1">
      <c r="A50" s="433" t="str">
        <f>J2</f>
        <v>〔種 目　： トリムフリー 〕</v>
      </c>
      <c r="B50" s="436" t="str">
        <f>C5</f>
        <v>Aria</v>
      </c>
      <c r="C50" s="437"/>
      <c r="D50" s="438"/>
      <c r="E50" s="439" t="e">
        <f>IF($CB$112="A",CD114,IF($CB$112="B",CG114,CJ114))</f>
        <v>#REF!</v>
      </c>
      <c r="F50" s="440"/>
      <c r="G50" s="441"/>
      <c r="H50" s="441"/>
      <c r="I50" s="441"/>
      <c r="J50" s="442"/>
      <c r="K50" s="47">
        <f>COUNTIF(L53:L55,"○")</f>
        <v>2</v>
      </c>
      <c r="L50" s="47"/>
      <c r="M50" s="47" t="s">
        <v>27</v>
      </c>
      <c r="N50" s="47"/>
      <c r="O50" s="48">
        <f>COUNTIF(N53:N55,"○")</f>
        <v>1</v>
      </c>
      <c r="P50" s="47">
        <f>COUNTIF(Q53:Q55,"○")</f>
        <v>2</v>
      </c>
      <c r="Q50" s="47"/>
      <c r="R50" s="47" t="s">
        <v>28</v>
      </c>
      <c r="S50" s="47"/>
      <c r="T50" s="48">
        <f>COUNTIF(S53:S55,"○")</f>
        <v>0</v>
      </c>
      <c r="U50" s="47">
        <f>COUNTIF(V53:V55,"○")</f>
        <v>2</v>
      </c>
      <c r="V50" s="47"/>
      <c r="W50" s="47" t="s">
        <v>29</v>
      </c>
      <c r="X50" s="47"/>
      <c r="Y50" s="48">
        <f>COUNTIF(X53:X55,"○")</f>
        <v>1</v>
      </c>
      <c r="Z50" s="47">
        <f>COUNTIF(AA53:AA55,"○")</f>
        <v>2</v>
      </c>
      <c r="AA50" s="47"/>
      <c r="AB50" s="47" t="s">
        <v>30</v>
      </c>
      <c r="AC50" s="47"/>
      <c r="AD50" s="48">
        <f>COUNTIF(AC53:AC55,"○")</f>
        <v>1</v>
      </c>
      <c r="AE50" s="309">
        <f>COUNTIF(F51:AD51,"○")</f>
        <v>4</v>
      </c>
      <c r="AF50" s="286" t="s">
        <v>31</v>
      </c>
      <c r="AG50" s="287">
        <f>COUNTIF(J52:AD52,"○")</f>
        <v>0</v>
      </c>
      <c r="AH50" s="285">
        <f>IF(AJ54=0,10,AH54/AJ54)</f>
        <v>2.6666666666666665</v>
      </c>
      <c r="AI50" s="286"/>
      <c r="AJ50" s="287"/>
      <c r="AK50" s="285"/>
      <c r="AL50" s="421">
        <f>SUM(F53:F55,K53:K55,P53:P55,U53:U55,Z53:Z55)/SUM(J53:J55,O53:O55,T53:T55,Y53:Y55,AD53:AD55)</f>
        <v>1.1631205673758864</v>
      </c>
      <c r="AM50" s="422">
        <f>IF(AO$88=AO$87,RANK(AY50,AY$50:AY$79,0),"")</f>
        <v>1</v>
      </c>
      <c r="AO50" s="9">
        <f>SUM(AE50:AG55)</f>
        <v>4</v>
      </c>
      <c r="AP50" s="9">
        <f>AQ50-AR50</f>
        <v>0</v>
      </c>
      <c r="AQ50" s="9">
        <f>SUM(F50:AD50)</f>
        <v>11</v>
      </c>
      <c r="AR50" s="9">
        <f>SUM(AH54:AJ55)</f>
        <v>11</v>
      </c>
      <c r="AT50" s="367">
        <f>RANK(AE50,AE$50:AE$79,1)</f>
        <v>5</v>
      </c>
      <c r="AU50" s="367">
        <f>RANK(AZ50,AZ$50:AZ$79,1)</f>
        <v>5</v>
      </c>
      <c r="AV50" s="367">
        <f>RANK(AL50,AL$50:AL$79,1)</f>
        <v>5</v>
      </c>
      <c r="AW50" s="367">
        <f>AT50*100</f>
        <v>500</v>
      </c>
      <c r="AX50" s="367">
        <f>AU50*10</f>
        <v>50</v>
      </c>
      <c r="AY50" s="367">
        <f>SUM(AV50:AX55)</f>
        <v>555</v>
      </c>
      <c r="AZ50" s="367">
        <f>AH50-AJ50</f>
        <v>2.6666666666666665</v>
      </c>
    </row>
    <row r="51" spans="1:52" ht="13.5" customHeight="1" hidden="1">
      <c r="A51" s="434"/>
      <c r="B51" s="408"/>
      <c r="C51" s="409"/>
      <c r="D51" s="410"/>
      <c r="E51" s="390"/>
      <c r="F51" s="443"/>
      <c r="G51" s="396"/>
      <c r="H51" s="396"/>
      <c r="I51" s="396"/>
      <c r="J51" s="417"/>
      <c r="K51" s="19" t="str">
        <f>IF(K50&gt;O50,"○","　")</f>
        <v>○</v>
      </c>
      <c r="L51" s="19"/>
      <c r="M51" s="19"/>
      <c r="N51" s="19"/>
      <c r="O51" s="49"/>
      <c r="P51" s="19" t="str">
        <f>IF(P50&gt;T50,"○","　")</f>
        <v>○</v>
      </c>
      <c r="Q51" s="19"/>
      <c r="R51" s="19"/>
      <c r="S51" s="19"/>
      <c r="T51" s="49"/>
      <c r="U51" s="19" t="str">
        <f>IF(U50&gt;Y50,"○","　")</f>
        <v>○</v>
      </c>
      <c r="V51" s="19"/>
      <c r="W51" s="19"/>
      <c r="X51" s="19"/>
      <c r="Y51" s="49"/>
      <c r="Z51" s="19" t="str">
        <f>IF(Z50&gt;AD50,"○","　")</f>
        <v>○</v>
      </c>
      <c r="AA51" s="19"/>
      <c r="AB51" s="19"/>
      <c r="AC51" s="19"/>
      <c r="AD51" s="49"/>
      <c r="AE51" s="311"/>
      <c r="AF51" s="233"/>
      <c r="AG51" s="289"/>
      <c r="AH51" s="288"/>
      <c r="AI51" s="233"/>
      <c r="AJ51" s="289"/>
      <c r="AK51" s="288"/>
      <c r="AL51" s="376"/>
      <c r="AM51" s="379"/>
      <c r="AT51" s="367"/>
      <c r="AU51" s="367"/>
      <c r="AV51" s="367"/>
      <c r="AW51" s="367"/>
      <c r="AX51" s="367"/>
      <c r="AY51" s="367"/>
      <c r="AZ51" s="367"/>
    </row>
    <row r="52" spans="1:52" ht="13.5" customHeight="1" hidden="1">
      <c r="A52" s="434"/>
      <c r="B52" s="408"/>
      <c r="C52" s="409"/>
      <c r="D52" s="410"/>
      <c r="E52" s="390"/>
      <c r="F52" s="443"/>
      <c r="G52" s="396"/>
      <c r="H52" s="396"/>
      <c r="I52" s="396"/>
      <c r="J52" s="417"/>
      <c r="K52" s="19"/>
      <c r="L52" s="19"/>
      <c r="M52" s="19"/>
      <c r="N52" s="19"/>
      <c r="O52" s="49" t="str">
        <f>IF(O50&gt;K50,"○","　")</f>
        <v>　</v>
      </c>
      <c r="P52" s="19"/>
      <c r="Q52" s="19"/>
      <c r="R52" s="19"/>
      <c r="S52" s="19"/>
      <c r="T52" s="49" t="str">
        <f>IF(T50&gt;P50,"○","　")</f>
        <v>　</v>
      </c>
      <c r="U52" s="19"/>
      <c r="V52" s="19"/>
      <c r="W52" s="19"/>
      <c r="X52" s="19"/>
      <c r="Y52" s="49" t="str">
        <f>IF(Y50&gt;U50,"○","　")</f>
        <v>　</v>
      </c>
      <c r="Z52" s="19"/>
      <c r="AA52" s="19"/>
      <c r="AB52" s="19"/>
      <c r="AC52" s="19"/>
      <c r="AD52" s="49" t="str">
        <f>IF(AD50&gt;Z50,"○","　")</f>
        <v>　</v>
      </c>
      <c r="AE52" s="311"/>
      <c r="AF52" s="233"/>
      <c r="AG52" s="289"/>
      <c r="AH52" s="288"/>
      <c r="AI52" s="233"/>
      <c r="AJ52" s="289"/>
      <c r="AK52" s="288"/>
      <c r="AL52" s="376"/>
      <c r="AM52" s="379"/>
      <c r="AT52" s="367"/>
      <c r="AU52" s="367"/>
      <c r="AV52" s="367"/>
      <c r="AW52" s="367"/>
      <c r="AX52" s="367"/>
      <c r="AY52" s="367"/>
      <c r="AZ52" s="367"/>
    </row>
    <row r="53" spans="1:52" ht="18" customHeight="1">
      <c r="A53" s="434"/>
      <c r="B53" s="408"/>
      <c r="C53" s="409"/>
      <c r="D53" s="410"/>
      <c r="E53" s="390"/>
      <c r="F53" s="443"/>
      <c r="G53" s="396"/>
      <c r="H53" s="396"/>
      <c r="I53" s="396"/>
      <c r="J53" s="417"/>
      <c r="K53" s="19">
        <f>O12</f>
        <v>15</v>
      </c>
      <c r="L53" s="19" t="str">
        <f>IF(K53&gt;O53,"○","　")</f>
        <v>○</v>
      </c>
      <c r="M53" s="19" t="s">
        <v>31</v>
      </c>
      <c r="N53" s="19" t="str">
        <f>IF(O53&gt;K53,"○","　")</f>
        <v>　</v>
      </c>
      <c r="O53" s="49">
        <f>T12</f>
        <v>13</v>
      </c>
      <c r="P53" s="19">
        <f>O27</f>
        <v>15</v>
      </c>
      <c r="Q53" s="19" t="str">
        <f>IF(P53&gt;T53,"○","　")</f>
        <v>○</v>
      </c>
      <c r="R53" s="19" t="s">
        <v>31</v>
      </c>
      <c r="S53" s="19" t="str">
        <f>IF(T53&gt;P53,"○","　")</f>
        <v>　</v>
      </c>
      <c r="T53" s="49">
        <f>T27</f>
        <v>12</v>
      </c>
      <c r="U53" s="19">
        <f>O37</f>
        <v>13</v>
      </c>
      <c r="V53" s="19" t="str">
        <f>IF(U53&gt;Y53,"○","　")</f>
        <v>　</v>
      </c>
      <c r="W53" s="19" t="s">
        <v>31</v>
      </c>
      <c r="X53" s="19" t="str">
        <f>IF(Y53&gt;U53,"○","　")</f>
        <v>○</v>
      </c>
      <c r="Y53" s="49">
        <f>T37</f>
        <v>15</v>
      </c>
      <c r="Z53" s="19">
        <f>O18</f>
        <v>16</v>
      </c>
      <c r="AA53" s="19" t="str">
        <f>IF(Z53&gt;AD53,"○","　")</f>
        <v>　</v>
      </c>
      <c r="AB53" s="19" t="s">
        <v>31</v>
      </c>
      <c r="AC53" s="19" t="str">
        <f>IF(AD53&gt;Z53,"○","　")</f>
        <v>○</v>
      </c>
      <c r="AD53" s="49">
        <f>T18</f>
        <v>17</v>
      </c>
      <c r="AE53" s="311"/>
      <c r="AF53" s="233"/>
      <c r="AG53" s="289"/>
      <c r="AH53" s="288"/>
      <c r="AI53" s="233"/>
      <c r="AJ53" s="289"/>
      <c r="AK53" s="288"/>
      <c r="AL53" s="376"/>
      <c r="AM53" s="379"/>
      <c r="AT53" s="367"/>
      <c r="AU53" s="367"/>
      <c r="AV53" s="367"/>
      <c r="AW53" s="367"/>
      <c r="AX53" s="367"/>
      <c r="AY53" s="367"/>
      <c r="AZ53" s="367"/>
    </row>
    <row r="54" spans="1:52" ht="18" customHeight="1">
      <c r="A54" s="434"/>
      <c r="B54" s="408"/>
      <c r="C54" s="409"/>
      <c r="D54" s="410"/>
      <c r="E54" s="390"/>
      <c r="F54" s="443"/>
      <c r="G54" s="396"/>
      <c r="H54" s="396"/>
      <c r="I54" s="396"/>
      <c r="J54" s="417"/>
      <c r="K54" s="19">
        <f>O13</f>
        <v>13</v>
      </c>
      <c r="L54" s="19" t="str">
        <f>IF(K54&gt;O54,"○","　")</f>
        <v>　</v>
      </c>
      <c r="M54" s="19" t="s">
        <v>32</v>
      </c>
      <c r="N54" s="19" t="str">
        <f>IF(O54&gt;K54,"○","　")</f>
        <v>○</v>
      </c>
      <c r="O54" s="49">
        <f>T13</f>
        <v>15</v>
      </c>
      <c r="P54" s="19">
        <f>O28</f>
        <v>15</v>
      </c>
      <c r="Q54" s="19" t="str">
        <f>IF(P54&gt;T54,"○","　")</f>
        <v>○</v>
      </c>
      <c r="R54" s="19" t="s">
        <v>32</v>
      </c>
      <c r="S54" s="19" t="str">
        <f>IF(T54&gt;P54,"○","　")</f>
        <v>　</v>
      </c>
      <c r="T54" s="49">
        <f>T28</f>
        <v>13</v>
      </c>
      <c r="U54" s="19">
        <f>O38</f>
        <v>15</v>
      </c>
      <c r="V54" s="19" t="str">
        <f>IF(U54&gt;Y54,"○","　")</f>
        <v>○</v>
      </c>
      <c r="W54" s="19" t="s">
        <v>32</v>
      </c>
      <c r="X54" s="19" t="str">
        <f>IF(Y54&gt;U54,"○","　")</f>
        <v>　</v>
      </c>
      <c r="Y54" s="49">
        <f>T38</f>
        <v>11</v>
      </c>
      <c r="Z54" s="19">
        <f>O19</f>
        <v>15</v>
      </c>
      <c r="AA54" s="19" t="str">
        <f>IF(Z54&gt;AD54,"○","　")</f>
        <v>○</v>
      </c>
      <c r="AB54" s="19" t="s">
        <v>32</v>
      </c>
      <c r="AC54" s="19" t="str">
        <f>IF(AD54&gt;Z54,"○","　")</f>
        <v>　</v>
      </c>
      <c r="AD54" s="49">
        <f>T19</f>
        <v>9</v>
      </c>
      <c r="AE54" s="311"/>
      <c r="AF54" s="233"/>
      <c r="AG54" s="289"/>
      <c r="AH54" s="288">
        <f>SUM(F50,K50,P50,U50,Z50)</f>
        <v>8</v>
      </c>
      <c r="AI54" s="233" t="s">
        <v>32</v>
      </c>
      <c r="AJ54" s="289">
        <f>SUM(J50,O50,T50,Y50,AD50)</f>
        <v>3</v>
      </c>
      <c r="AK54" s="288"/>
      <c r="AL54" s="376"/>
      <c r="AM54" s="379"/>
      <c r="AT54" s="367"/>
      <c r="AU54" s="367"/>
      <c r="AV54" s="367"/>
      <c r="AW54" s="367"/>
      <c r="AX54" s="367"/>
      <c r="AY54" s="367"/>
      <c r="AZ54" s="367"/>
    </row>
    <row r="55" spans="1:52" ht="18" customHeight="1">
      <c r="A55" s="434"/>
      <c r="B55" s="411"/>
      <c r="C55" s="412"/>
      <c r="D55" s="413"/>
      <c r="E55" s="415"/>
      <c r="F55" s="444"/>
      <c r="G55" s="419"/>
      <c r="H55" s="419"/>
      <c r="I55" s="419"/>
      <c r="J55" s="420"/>
      <c r="K55" s="19">
        <f>O14</f>
        <v>15</v>
      </c>
      <c r="L55" s="19" t="str">
        <f>IF(K55&gt;O55,"○","　")</f>
        <v>○</v>
      </c>
      <c r="M55" s="19" t="s">
        <v>32</v>
      </c>
      <c r="N55" s="19" t="str">
        <f>IF(O55&gt;K55,"○","　")</f>
        <v>　</v>
      </c>
      <c r="O55" s="49">
        <f>T14</f>
        <v>8</v>
      </c>
      <c r="P55" s="19">
        <f>O29</f>
        <v>0</v>
      </c>
      <c r="Q55" s="19" t="str">
        <f>IF(P55&gt;T55,"○","　")</f>
        <v>　</v>
      </c>
      <c r="R55" s="19" t="s">
        <v>32</v>
      </c>
      <c r="S55" s="19" t="str">
        <f>IF(T55&gt;P55,"○","　")</f>
        <v>　</v>
      </c>
      <c r="T55" s="49">
        <f>T29</f>
        <v>0</v>
      </c>
      <c r="U55" s="19">
        <f>O39</f>
        <v>17</v>
      </c>
      <c r="V55" s="19" t="str">
        <f>IF(U55&gt;Y55,"○","　")</f>
        <v>○</v>
      </c>
      <c r="W55" s="19" t="s">
        <v>32</v>
      </c>
      <c r="X55" s="19" t="str">
        <f>IF(Y55&gt;U55,"○","　")</f>
        <v>　</v>
      </c>
      <c r="Y55" s="49">
        <f>T39</f>
        <v>16</v>
      </c>
      <c r="Z55" s="19">
        <f>O20</f>
        <v>15</v>
      </c>
      <c r="AA55" s="19" t="str">
        <f>IF(Z55&gt;AD55,"○","　")</f>
        <v>○</v>
      </c>
      <c r="AB55" s="19" t="s">
        <v>32</v>
      </c>
      <c r="AC55" s="19" t="str">
        <f>IF(AD55&gt;Z55,"○","　")</f>
        <v>　</v>
      </c>
      <c r="AD55" s="49">
        <f>T20</f>
        <v>12</v>
      </c>
      <c r="AE55" s="313"/>
      <c r="AF55" s="291"/>
      <c r="AG55" s="292"/>
      <c r="AH55" s="290"/>
      <c r="AI55" s="291"/>
      <c r="AJ55" s="292"/>
      <c r="AK55" s="290"/>
      <c r="AL55" s="403"/>
      <c r="AM55" s="404"/>
      <c r="AT55" s="367"/>
      <c r="AU55" s="367"/>
      <c r="AV55" s="367"/>
      <c r="AW55" s="367"/>
      <c r="AX55" s="367"/>
      <c r="AY55" s="367"/>
      <c r="AZ55" s="367"/>
    </row>
    <row r="56" spans="1:52" ht="18" customHeight="1">
      <c r="A56" s="434"/>
      <c r="B56" s="405" t="str">
        <f>C6</f>
        <v>グッピー</v>
      </c>
      <c r="C56" s="406"/>
      <c r="D56" s="407"/>
      <c r="E56" s="414" t="e">
        <f>IF($CB$112="A",CD115,IF($CB$112="B",CG115,CJ115))</f>
        <v>#REF!</v>
      </c>
      <c r="F56" s="52">
        <f>COUNTIF(G59:G61,"○")</f>
        <v>1</v>
      </c>
      <c r="G56" s="52"/>
      <c r="H56" s="52" t="str">
        <f>M50</f>
        <v>①</v>
      </c>
      <c r="I56" s="52"/>
      <c r="J56" s="53">
        <f>COUNTIF(I59:I61,"○")</f>
        <v>2</v>
      </c>
      <c r="K56" s="392"/>
      <c r="L56" s="393"/>
      <c r="M56" s="393"/>
      <c r="N56" s="393"/>
      <c r="O56" s="416"/>
      <c r="P56" s="52">
        <f>COUNTIF(Q59:Q61,"○")</f>
        <v>0</v>
      </c>
      <c r="Q56" s="52"/>
      <c r="R56" s="52" t="s">
        <v>33</v>
      </c>
      <c r="S56" s="52"/>
      <c r="T56" s="53">
        <f>COUNTIF(S59:S61,"○")</f>
        <v>2</v>
      </c>
      <c r="U56" s="52">
        <f>COUNTIF(V59:V61,"○")</f>
        <v>0</v>
      </c>
      <c r="V56" s="52"/>
      <c r="W56" s="52" t="s">
        <v>34</v>
      </c>
      <c r="X56" s="52"/>
      <c r="Y56" s="53">
        <f>COUNTIF(X59:X61,"○")</f>
        <v>2</v>
      </c>
      <c r="Z56" s="52">
        <f>COUNTIF(AA59:AA61,"○")</f>
        <v>1</v>
      </c>
      <c r="AA56" s="52"/>
      <c r="AB56" s="52" t="s">
        <v>35</v>
      </c>
      <c r="AC56" s="52"/>
      <c r="AD56" s="53">
        <f>COUNTIF(AC59:AC61,"○")</f>
        <v>2</v>
      </c>
      <c r="AE56" s="401">
        <f>COUNTIF(F57:AD57,"○")</f>
        <v>0</v>
      </c>
      <c r="AF56" s="373" t="s">
        <v>32</v>
      </c>
      <c r="AG56" s="374">
        <f>COUNTIF(J58:AD58,"○")</f>
        <v>4</v>
      </c>
      <c r="AH56" s="372">
        <f>IF(AJ60=0,10,AH60/AJ60)</f>
        <v>0.25</v>
      </c>
      <c r="AI56" s="373"/>
      <c r="AJ56" s="374"/>
      <c r="AK56" s="372"/>
      <c r="AL56" s="375">
        <f>SUM(F59:F61,K59:K61,P59:P61,U59:U61,Z59:Z61)/SUM(J59:J61,O59:O61,T59:T61,Y59:Y61,AD59:AD61)</f>
        <v>0.673469387755102</v>
      </c>
      <c r="AM56" s="378">
        <f>IF(AO$88=AO$87,RANK(AY56,AY$50:AY$79,0),"")</f>
        <v>5</v>
      </c>
      <c r="AO56" s="9">
        <f>SUM(AE56:AG61)</f>
        <v>4</v>
      </c>
      <c r="AP56" s="9">
        <f>AQ56-AR56</f>
        <v>0</v>
      </c>
      <c r="AQ56" s="9">
        <f>SUM(F56:AD56)</f>
        <v>10</v>
      </c>
      <c r="AR56" s="9">
        <f>SUM(AH60:AJ61)</f>
        <v>10</v>
      </c>
      <c r="AT56" s="367">
        <f>RANK(AE56,AE$50:AE$79,1)</f>
        <v>1</v>
      </c>
      <c r="AU56" s="367">
        <f>RANK(AZ56,AZ$50:AZ$79,1)</f>
        <v>1</v>
      </c>
      <c r="AV56" s="367">
        <f>RANK(AL56,AL$50:AL$79,1)</f>
        <v>1</v>
      </c>
      <c r="AW56" s="367">
        <f>AT56*100</f>
        <v>100</v>
      </c>
      <c r="AX56" s="367">
        <f>AU56*10</f>
        <v>10</v>
      </c>
      <c r="AY56" s="367">
        <f>SUM(AV56:AX61)</f>
        <v>111</v>
      </c>
      <c r="AZ56" s="367">
        <f>AH56-AJ56</f>
        <v>0.25</v>
      </c>
    </row>
    <row r="57" spans="1:52" ht="13.5" customHeight="1" hidden="1">
      <c r="A57" s="434"/>
      <c r="B57" s="408"/>
      <c r="C57" s="409"/>
      <c r="D57" s="410"/>
      <c r="E57" s="390"/>
      <c r="F57" s="19" t="str">
        <f>IF(F56&gt;J56,"○","　")</f>
        <v>　</v>
      </c>
      <c r="G57" s="19"/>
      <c r="H57" s="19"/>
      <c r="I57" s="19"/>
      <c r="J57" s="49"/>
      <c r="K57" s="395"/>
      <c r="L57" s="396"/>
      <c r="M57" s="396"/>
      <c r="N57" s="396"/>
      <c r="O57" s="417"/>
      <c r="P57" s="19" t="str">
        <f>IF(P56&gt;T56,"○","　")</f>
        <v>　</v>
      </c>
      <c r="Q57" s="19"/>
      <c r="R57" s="19"/>
      <c r="S57" s="19"/>
      <c r="T57" s="49"/>
      <c r="U57" s="19" t="str">
        <f>IF(U56&gt;Y56,"○","　")</f>
        <v>　</v>
      </c>
      <c r="V57" s="19"/>
      <c r="W57" s="19"/>
      <c r="X57" s="19"/>
      <c r="Y57" s="49"/>
      <c r="Z57" s="19" t="str">
        <f>IF(Z56&gt;AD56,"○","　")</f>
        <v>　</v>
      </c>
      <c r="AA57" s="19"/>
      <c r="AB57" s="19"/>
      <c r="AC57" s="19"/>
      <c r="AD57" s="49"/>
      <c r="AE57" s="311"/>
      <c r="AF57" s="233"/>
      <c r="AG57" s="289"/>
      <c r="AH57" s="288"/>
      <c r="AI57" s="233"/>
      <c r="AJ57" s="289"/>
      <c r="AK57" s="288"/>
      <c r="AL57" s="376"/>
      <c r="AM57" s="379"/>
      <c r="AT57" s="367"/>
      <c r="AU57" s="367"/>
      <c r="AV57" s="367"/>
      <c r="AW57" s="367"/>
      <c r="AX57" s="367"/>
      <c r="AY57" s="367"/>
      <c r="AZ57" s="367"/>
    </row>
    <row r="58" spans="1:52" ht="13.5" customHeight="1" hidden="1">
      <c r="A58" s="434"/>
      <c r="B58" s="408"/>
      <c r="C58" s="409"/>
      <c r="D58" s="410"/>
      <c r="E58" s="390"/>
      <c r="F58" s="19"/>
      <c r="G58" s="19"/>
      <c r="H58" s="19"/>
      <c r="I58" s="19"/>
      <c r="J58" s="49" t="str">
        <f>IF(J56&gt;F56,"○","　")</f>
        <v>○</v>
      </c>
      <c r="K58" s="395"/>
      <c r="L58" s="396"/>
      <c r="M58" s="396"/>
      <c r="N58" s="396"/>
      <c r="O58" s="417"/>
      <c r="P58" s="19"/>
      <c r="Q58" s="19"/>
      <c r="R58" s="19"/>
      <c r="S58" s="19"/>
      <c r="T58" s="49" t="str">
        <f>IF(T56&gt;P56,"○","　")</f>
        <v>○</v>
      </c>
      <c r="U58" s="19"/>
      <c r="V58" s="19"/>
      <c r="W58" s="19"/>
      <c r="X58" s="19"/>
      <c r="Y58" s="49" t="str">
        <f>IF(Y56&gt;U56,"○","　")</f>
        <v>○</v>
      </c>
      <c r="Z58" s="19"/>
      <c r="AA58" s="19"/>
      <c r="AB58" s="19"/>
      <c r="AC58" s="19"/>
      <c r="AD58" s="49" t="str">
        <f>IF(AD56&gt;Z56,"○","　")</f>
        <v>○</v>
      </c>
      <c r="AE58" s="311"/>
      <c r="AF58" s="233"/>
      <c r="AG58" s="289"/>
      <c r="AH58" s="288"/>
      <c r="AI58" s="233"/>
      <c r="AJ58" s="289"/>
      <c r="AK58" s="288"/>
      <c r="AL58" s="376"/>
      <c r="AM58" s="379"/>
      <c r="AT58" s="367"/>
      <c r="AU58" s="367"/>
      <c r="AV58" s="367"/>
      <c r="AW58" s="367"/>
      <c r="AX58" s="367"/>
      <c r="AY58" s="367"/>
      <c r="AZ58" s="367"/>
    </row>
    <row r="59" spans="1:52" ht="18" customHeight="1">
      <c r="A59" s="434"/>
      <c r="B59" s="408"/>
      <c r="C59" s="409"/>
      <c r="D59" s="410"/>
      <c r="E59" s="390"/>
      <c r="F59" s="19">
        <f>O53</f>
        <v>13</v>
      </c>
      <c r="G59" s="19" t="str">
        <f>IF(F59&gt;J59,"○","　")</f>
        <v>　</v>
      </c>
      <c r="H59" s="19" t="s">
        <v>32</v>
      </c>
      <c r="I59" s="19" t="str">
        <f>IF(J59&gt;F59,"○","　")</f>
        <v>○</v>
      </c>
      <c r="J59" s="49">
        <f>K53</f>
        <v>15</v>
      </c>
      <c r="K59" s="395"/>
      <c r="L59" s="396"/>
      <c r="M59" s="396"/>
      <c r="N59" s="396"/>
      <c r="O59" s="417"/>
      <c r="P59" s="19">
        <f>O21</f>
        <v>5</v>
      </c>
      <c r="Q59" s="19" t="str">
        <f>IF(P59&gt;T59,"○","　")</f>
        <v>　</v>
      </c>
      <c r="R59" s="19" t="s">
        <v>31</v>
      </c>
      <c r="S59" s="19" t="str">
        <f>IF(T59&gt;P59,"○","　")</f>
        <v>○</v>
      </c>
      <c r="T59" s="49">
        <f>T21</f>
        <v>15</v>
      </c>
      <c r="U59" s="19">
        <f>O31</f>
        <v>10</v>
      </c>
      <c r="V59" s="19" t="str">
        <f>IF(U59&gt;Y59,"○","　")</f>
        <v>　</v>
      </c>
      <c r="W59" s="19" t="s">
        <v>31</v>
      </c>
      <c r="X59" s="19" t="str">
        <f>IF(Y59&gt;U59,"○","　")</f>
        <v>○</v>
      </c>
      <c r="Y59" s="49">
        <f>T31</f>
        <v>15</v>
      </c>
      <c r="Z59" s="19">
        <f>O40</f>
        <v>16</v>
      </c>
      <c r="AA59" s="19" t="str">
        <f>IF(Z59&gt;AD59,"○","　")</f>
        <v>○</v>
      </c>
      <c r="AB59" s="19" t="s">
        <v>31</v>
      </c>
      <c r="AC59" s="19" t="str">
        <f>IF(AD59&gt;Z59,"○","　")</f>
        <v>　</v>
      </c>
      <c r="AD59" s="49">
        <f>T40</f>
        <v>14</v>
      </c>
      <c r="AE59" s="311"/>
      <c r="AF59" s="233"/>
      <c r="AG59" s="289"/>
      <c r="AH59" s="288"/>
      <c r="AI59" s="233"/>
      <c r="AJ59" s="289"/>
      <c r="AK59" s="288"/>
      <c r="AL59" s="376"/>
      <c r="AM59" s="379"/>
      <c r="AT59" s="367"/>
      <c r="AU59" s="367"/>
      <c r="AV59" s="367"/>
      <c r="AW59" s="367"/>
      <c r="AX59" s="367"/>
      <c r="AY59" s="367"/>
      <c r="AZ59" s="367"/>
    </row>
    <row r="60" spans="1:52" ht="18" customHeight="1">
      <c r="A60" s="434"/>
      <c r="B60" s="408"/>
      <c r="C60" s="409"/>
      <c r="D60" s="410"/>
      <c r="E60" s="390"/>
      <c r="F60" s="19">
        <f>O54</f>
        <v>15</v>
      </c>
      <c r="G60" s="19" t="str">
        <f>IF(F60&gt;J60,"○","　")</f>
        <v>○</v>
      </c>
      <c r="H60" s="19" t="s">
        <v>32</v>
      </c>
      <c r="I60" s="19" t="str">
        <f>IF(J60&gt;F60,"○","　")</f>
        <v>　</v>
      </c>
      <c r="J60" s="49">
        <f>K54</f>
        <v>13</v>
      </c>
      <c r="K60" s="395"/>
      <c r="L60" s="396"/>
      <c r="M60" s="396"/>
      <c r="N60" s="396"/>
      <c r="O60" s="417"/>
      <c r="P60" s="19">
        <f>O22</f>
        <v>8</v>
      </c>
      <c r="Q60" s="19" t="str">
        <f>IF(P60&gt;T60,"○","　")</f>
        <v>　</v>
      </c>
      <c r="R60" s="19" t="s">
        <v>32</v>
      </c>
      <c r="S60" s="19" t="str">
        <f>IF(T60&gt;P60,"○","　")</f>
        <v>○</v>
      </c>
      <c r="T60" s="49">
        <f>T22</f>
        <v>15</v>
      </c>
      <c r="U60" s="19">
        <f>O32</f>
        <v>9</v>
      </c>
      <c r="V60" s="19" t="str">
        <f>IF(U60&gt;Y60,"○","　")</f>
        <v>　</v>
      </c>
      <c r="W60" s="19" t="s">
        <v>32</v>
      </c>
      <c r="X60" s="19" t="str">
        <f>IF(Y60&gt;U60,"○","　")</f>
        <v>○</v>
      </c>
      <c r="Y60" s="49">
        <f>T32</f>
        <v>15</v>
      </c>
      <c r="Z60" s="19">
        <f>O41</f>
        <v>8</v>
      </c>
      <c r="AA60" s="19" t="str">
        <f>IF(Z60&gt;AD60,"○","　")</f>
        <v>　</v>
      </c>
      <c r="AB60" s="19" t="s">
        <v>32</v>
      </c>
      <c r="AC60" s="19" t="str">
        <f>IF(AD60&gt;Z60,"○","　")</f>
        <v>○</v>
      </c>
      <c r="AD60" s="49">
        <f>T41</f>
        <v>15</v>
      </c>
      <c r="AE60" s="311"/>
      <c r="AF60" s="233"/>
      <c r="AG60" s="289"/>
      <c r="AH60" s="288">
        <f>SUM(F56,K56,P56,U56,Z56)</f>
        <v>2</v>
      </c>
      <c r="AI60" s="233" t="s">
        <v>32</v>
      </c>
      <c r="AJ60" s="289">
        <f>SUM(J56,O56,T56,Y56,AD56)</f>
        <v>8</v>
      </c>
      <c r="AK60" s="288"/>
      <c r="AL60" s="376"/>
      <c r="AM60" s="379"/>
      <c r="AT60" s="367"/>
      <c r="AU60" s="367"/>
      <c r="AV60" s="367"/>
      <c r="AW60" s="367"/>
      <c r="AX60" s="367"/>
      <c r="AY60" s="367"/>
      <c r="AZ60" s="367"/>
    </row>
    <row r="61" spans="1:52" ht="18" customHeight="1">
      <c r="A61" s="434"/>
      <c r="B61" s="411"/>
      <c r="C61" s="412"/>
      <c r="D61" s="413"/>
      <c r="E61" s="415"/>
      <c r="F61" s="50">
        <f>O55</f>
        <v>8</v>
      </c>
      <c r="G61" s="50" t="str">
        <f>IF(F61&gt;J61,"○","　")</f>
        <v>　</v>
      </c>
      <c r="H61" s="50" t="s">
        <v>32</v>
      </c>
      <c r="I61" s="50" t="str">
        <f>IF(J61&gt;F61,"○","　")</f>
        <v>○</v>
      </c>
      <c r="J61" s="51">
        <f>K55</f>
        <v>15</v>
      </c>
      <c r="K61" s="418"/>
      <c r="L61" s="419"/>
      <c r="M61" s="419"/>
      <c r="N61" s="419"/>
      <c r="O61" s="420"/>
      <c r="P61" s="19">
        <f>O23</f>
        <v>0</v>
      </c>
      <c r="Q61" s="19" t="str">
        <f>IF(P61&gt;T61,"○","　")</f>
        <v>　</v>
      </c>
      <c r="R61" s="19" t="s">
        <v>32</v>
      </c>
      <c r="S61" s="19" t="str">
        <f>IF(T61&gt;P61,"○","　")</f>
        <v>　</v>
      </c>
      <c r="T61" s="49">
        <f>T23</f>
        <v>0</v>
      </c>
      <c r="U61" s="19">
        <f>O33</f>
        <v>0</v>
      </c>
      <c r="V61" s="19" t="str">
        <f>IF(U61&gt;Y61,"○","　")</f>
        <v>　</v>
      </c>
      <c r="W61" s="19" t="s">
        <v>32</v>
      </c>
      <c r="X61" s="19" t="str">
        <f>IF(Y61&gt;U61,"○","　")</f>
        <v>　</v>
      </c>
      <c r="Y61" s="49">
        <f>T33</f>
        <v>0</v>
      </c>
      <c r="Z61" s="19">
        <f>O42</f>
        <v>7</v>
      </c>
      <c r="AA61" s="19" t="str">
        <f>IF(Z61&gt;AD61,"○","　")</f>
        <v>　</v>
      </c>
      <c r="AB61" s="19" t="s">
        <v>32</v>
      </c>
      <c r="AC61" s="19" t="str">
        <f>IF(AD61&gt;Z61,"○","　")</f>
        <v>○</v>
      </c>
      <c r="AD61" s="49">
        <f>T42</f>
        <v>15</v>
      </c>
      <c r="AE61" s="313"/>
      <c r="AF61" s="291"/>
      <c r="AG61" s="292"/>
      <c r="AH61" s="290"/>
      <c r="AI61" s="291"/>
      <c r="AJ61" s="292"/>
      <c r="AK61" s="290"/>
      <c r="AL61" s="403"/>
      <c r="AM61" s="404"/>
      <c r="AT61" s="367"/>
      <c r="AU61" s="367"/>
      <c r="AV61" s="367"/>
      <c r="AW61" s="367"/>
      <c r="AX61" s="367"/>
      <c r="AY61" s="367"/>
      <c r="AZ61" s="367"/>
    </row>
    <row r="62" spans="1:52" ht="18" customHeight="1">
      <c r="A62" s="434"/>
      <c r="B62" s="405" t="str">
        <f>C7</f>
        <v>デリンジャー</v>
      </c>
      <c r="C62" s="406"/>
      <c r="D62" s="407"/>
      <c r="E62" s="414" t="e">
        <f>IF($CB$112="A",CD116,IF($CB$112="B",CG116,CJ116))</f>
        <v>#REF!</v>
      </c>
      <c r="F62" s="52">
        <f>COUNTIF(G65:G67,"○")</f>
        <v>0</v>
      </c>
      <c r="G62" s="52"/>
      <c r="H62" s="52" t="str">
        <f>R50</f>
        <v>⑥</v>
      </c>
      <c r="I62" s="52"/>
      <c r="J62" s="53">
        <f>COUNTIF(I65:I67,"○")</f>
        <v>2</v>
      </c>
      <c r="K62" s="52">
        <f>COUNTIF(L65:L67,"○")</f>
        <v>2</v>
      </c>
      <c r="L62" s="52"/>
      <c r="M62" s="52" t="str">
        <f>R56</f>
        <v>④</v>
      </c>
      <c r="N62" s="52"/>
      <c r="O62" s="53">
        <f>COUNTIF(N65:N67,"○")</f>
        <v>0</v>
      </c>
      <c r="P62" s="392"/>
      <c r="Q62" s="393"/>
      <c r="R62" s="393"/>
      <c r="S62" s="393"/>
      <c r="T62" s="416"/>
      <c r="U62" s="52">
        <f>COUNTIF(V65:V67,"○")</f>
        <v>1</v>
      </c>
      <c r="V62" s="52"/>
      <c r="W62" s="52" t="s">
        <v>121</v>
      </c>
      <c r="X62" s="52"/>
      <c r="Y62" s="53">
        <f>COUNTIF(X65:X67,"○")</f>
        <v>2</v>
      </c>
      <c r="Z62" s="52">
        <f>COUNTIF(AA65:AA67,"○")</f>
        <v>0</v>
      </c>
      <c r="AA62" s="52"/>
      <c r="AB62" s="52" t="s">
        <v>122</v>
      </c>
      <c r="AC62" s="52"/>
      <c r="AD62" s="53">
        <f>COUNTIF(AC65:AC67,"○")</f>
        <v>2</v>
      </c>
      <c r="AE62" s="401">
        <f>COUNTIF(F63:AD63,"○")</f>
        <v>1</v>
      </c>
      <c r="AF62" s="373" t="s">
        <v>32</v>
      </c>
      <c r="AG62" s="374">
        <f>COUNTIF(J64:AD64,"○")</f>
        <v>3</v>
      </c>
      <c r="AH62" s="372">
        <f>IF(AJ66=0,10,AH66/AJ66)</f>
        <v>0.5</v>
      </c>
      <c r="AI62" s="373"/>
      <c r="AJ62" s="374"/>
      <c r="AK62" s="372"/>
      <c r="AL62" s="375">
        <f>SUM(F65:F67,K65:K67,P65:P67,U65:U67,Z65:Z67)/SUM(J65:J67,O65:O67,T65:T67,Y65:Y67,AD65:AD67)</f>
        <v>1.0593220338983051</v>
      </c>
      <c r="AM62" s="378">
        <f>IF(AO$88=AO$87,RANK(AY62,AY$50:AY$79,0),"")</f>
        <v>4</v>
      </c>
      <c r="AO62" s="9">
        <f>SUM(AE62:AG67)</f>
        <v>4</v>
      </c>
      <c r="AP62" s="9">
        <f>AQ62-AR62</f>
        <v>0</v>
      </c>
      <c r="AQ62" s="9">
        <f>SUM(F62:AD62)</f>
        <v>9</v>
      </c>
      <c r="AR62" s="9">
        <f>SUM(AH66:AJ67)</f>
        <v>9</v>
      </c>
      <c r="AT62" s="367">
        <f>RANK(AE62,AE$50:AE$79,1)</f>
        <v>2</v>
      </c>
      <c r="AU62" s="367">
        <f>RANK(AZ62,AZ$50:AZ$79,1)</f>
        <v>2</v>
      </c>
      <c r="AV62" s="367">
        <f>RANK(AL62,AL$50:AL$79,1)</f>
        <v>3</v>
      </c>
      <c r="AW62" s="367">
        <f>AT62*100</f>
        <v>200</v>
      </c>
      <c r="AX62" s="367">
        <f>AU62*10</f>
        <v>20</v>
      </c>
      <c r="AY62" s="367">
        <f>SUM(AV62:AX67)</f>
        <v>223</v>
      </c>
      <c r="AZ62" s="367">
        <f>AH62-AJ62</f>
        <v>0.5</v>
      </c>
    </row>
    <row r="63" spans="1:52" ht="13.5" customHeight="1" hidden="1">
      <c r="A63" s="434"/>
      <c r="B63" s="408"/>
      <c r="C63" s="409"/>
      <c r="D63" s="410"/>
      <c r="E63" s="390"/>
      <c r="F63" s="19" t="str">
        <f>IF(F62&gt;J62,"○","　")</f>
        <v>　</v>
      </c>
      <c r="G63" s="19"/>
      <c r="H63" s="19"/>
      <c r="I63" s="19"/>
      <c r="J63" s="49"/>
      <c r="K63" s="19" t="str">
        <f>IF(K62&gt;O62,"○","　")</f>
        <v>○</v>
      </c>
      <c r="L63" s="19"/>
      <c r="M63" s="19"/>
      <c r="N63" s="19"/>
      <c r="O63" s="49"/>
      <c r="P63" s="395"/>
      <c r="Q63" s="396"/>
      <c r="R63" s="396"/>
      <c r="S63" s="396"/>
      <c r="T63" s="417"/>
      <c r="U63" s="19" t="str">
        <f>IF(U62&gt;Y62,"○","　")</f>
        <v>　</v>
      </c>
      <c r="V63" s="19"/>
      <c r="W63" s="19"/>
      <c r="X63" s="19"/>
      <c r="Y63" s="49"/>
      <c r="Z63" s="19" t="str">
        <f>IF(Z62&gt;AD62,"○","　")</f>
        <v>　</v>
      </c>
      <c r="AA63" s="19"/>
      <c r="AB63" s="19"/>
      <c r="AC63" s="19"/>
      <c r="AD63" s="49"/>
      <c r="AE63" s="311"/>
      <c r="AF63" s="233"/>
      <c r="AG63" s="289"/>
      <c r="AH63" s="288"/>
      <c r="AI63" s="233"/>
      <c r="AJ63" s="289"/>
      <c r="AK63" s="288"/>
      <c r="AL63" s="376"/>
      <c r="AM63" s="379"/>
      <c r="AT63" s="367"/>
      <c r="AU63" s="367"/>
      <c r="AV63" s="367"/>
      <c r="AW63" s="367"/>
      <c r="AX63" s="367"/>
      <c r="AY63" s="367"/>
      <c r="AZ63" s="367"/>
    </row>
    <row r="64" spans="1:52" ht="13.5" customHeight="1" hidden="1">
      <c r="A64" s="434"/>
      <c r="B64" s="408"/>
      <c r="C64" s="409"/>
      <c r="D64" s="410"/>
      <c r="E64" s="390"/>
      <c r="F64" s="19"/>
      <c r="G64" s="19"/>
      <c r="H64" s="19"/>
      <c r="I64" s="19"/>
      <c r="J64" s="49" t="str">
        <f>IF(J62&gt;F62,"○","　")</f>
        <v>○</v>
      </c>
      <c r="K64" s="19"/>
      <c r="L64" s="19"/>
      <c r="M64" s="19"/>
      <c r="N64" s="19"/>
      <c r="O64" s="49" t="str">
        <f>IF(O62&gt;K62,"○","　")</f>
        <v>　</v>
      </c>
      <c r="P64" s="395"/>
      <c r="Q64" s="396"/>
      <c r="R64" s="396"/>
      <c r="S64" s="396"/>
      <c r="T64" s="417"/>
      <c r="U64" s="19"/>
      <c r="V64" s="19"/>
      <c r="W64" s="19"/>
      <c r="X64" s="19"/>
      <c r="Y64" s="49" t="str">
        <f>IF(Y62&gt;U62,"○","　")</f>
        <v>○</v>
      </c>
      <c r="Z64" s="19"/>
      <c r="AA64" s="19"/>
      <c r="AB64" s="19"/>
      <c r="AC64" s="19"/>
      <c r="AD64" s="49" t="str">
        <f>IF(AD62&gt;Z62,"○","　")</f>
        <v>○</v>
      </c>
      <c r="AE64" s="311"/>
      <c r="AF64" s="233"/>
      <c r="AG64" s="289"/>
      <c r="AH64" s="288"/>
      <c r="AI64" s="233"/>
      <c r="AJ64" s="289"/>
      <c r="AK64" s="288"/>
      <c r="AL64" s="376"/>
      <c r="AM64" s="379"/>
      <c r="AT64" s="367"/>
      <c r="AU64" s="367"/>
      <c r="AV64" s="367"/>
      <c r="AW64" s="367"/>
      <c r="AX64" s="367"/>
      <c r="AY64" s="367"/>
      <c r="AZ64" s="367"/>
    </row>
    <row r="65" spans="1:52" ht="18" customHeight="1">
      <c r="A65" s="434"/>
      <c r="B65" s="408"/>
      <c r="C65" s="409"/>
      <c r="D65" s="410"/>
      <c r="E65" s="390"/>
      <c r="F65" s="19">
        <f>T53</f>
        <v>12</v>
      </c>
      <c r="G65" s="19" t="str">
        <f>IF(F65&gt;J65,"○","　")</f>
        <v>　</v>
      </c>
      <c r="H65" s="19" t="s">
        <v>32</v>
      </c>
      <c r="I65" s="19" t="str">
        <f>IF(J65&gt;F65,"○","　")</f>
        <v>○</v>
      </c>
      <c r="J65" s="49">
        <f>P53</f>
        <v>15</v>
      </c>
      <c r="K65" s="19">
        <f>T59</f>
        <v>15</v>
      </c>
      <c r="L65" s="19" t="str">
        <f>IF(K65&gt;O65,"○","　")</f>
        <v>○</v>
      </c>
      <c r="M65" s="19" t="s">
        <v>31</v>
      </c>
      <c r="N65" s="19" t="str">
        <f>IF(O65&gt;K65,"○","　")</f>
        <v>　</v>
      </c>
      <c r="O65" s="49">
        <f>P59</f>
        <v>5</v>
      </c>
      <c r="P65" s="395"/>
      <c r="Q65" s="396"/>
      <c r="R65" s="396"/>
      <c r="S65" s="396"/>
      <c r="T65" s="417"/>
      <c r="U65" s="19">
        <f>O15</f>
        <v>16</v>
      </c>
      <c r="V65" s="19" t="str">
        <f>IF(U65&gt;Y65,"○","　")</f>
        <v>　</v>
      </c>
      <c r="W65" s="19" t="s">
        <v>31</v>
      </c>
      <c r="X65" s="19" t="str">
        <f>IF(Y65&gt;U65,"○","　")</f>
        <v>○</v>
      </c>
      <c r="Y65" s="49">
        <f>T15</f>
        <v>17</v>
      </c>
      <c r="Z65" s="19">
        <f>O34</f>
        <v>13</v>
      </c>
      <c r="AA65" s="19" t="str">
        <f>IF(Z65&gt;AD65,"○","　")</f>
        <v>　</v>
      </c>
      <c r="AB65" s="19" t="s">
        <v>31</v>
      </c>
      <c r="AC65" s="19" t="str">
        <f>IF(AD65&gt;Z65,"○","　")</f>
        <v>○</v>
      </c>
      <c r="AD65" s="49">
        <f>T34</f>
        <v>15</v>
      </c>
      <c r="AE65" s="311"/>
      <c r="AF65" s="233"/>
      <c r="AG65" s="289"/>
      <c r="AH65" s="288"/>
      <c r="AI65" s="233"/>
      <c r="AJ65" s="289"/>
      <c r="AK65" s="288"/>
      <c r="AL65" s="376"/>
      <c r="AM65" s="379"/>
      <c r="AT65" s="367"/>
      <c r="AU65" s="367"/>
      <c r="AV65" s="367"/>
      <c r="AW65" s="367"/>
      <c r="AX65" s="367"/>
      <c r="AY65" s="367"/>
      <c r="AZ65" s="367"/>
    </row>
    <row r="66" spans="1:52" ht="18" customHeight="1">
      <c r="A66" s="434"/>
      <c r="B66" s="408"/>
      <c r="C66" s="409"/>
      <c r="D66" s="410"/>
      <c r="E66" s="390"/>
      <c r="F66" s="19">
        <f>T54</f>
        <v>13</v>
      </c>
      <c r="G66" s="19" t="str">
        <f>IF(F66&gt;J66,"○","　")</f>
        <v>　</v>
      </c>
      <c r="H66" s="19" t="s">
        <v>32</v>
      </c>
      <c r="I66" s="19" t="str">
        <f>IF(J66&gt;F66,"○","　")</f>
        <v>○</v>
      </c>
      <c r="J66" s="49">
        <f>P54</f>
        <v>15</v>
      </c>
      <c r="K66" s="19">
        <f>T60</f>
        <v>15</v>
      </c>
      <c r="L66" s="19" t="str">
        <f>IF(K66&gt;O66,"○","　")</f>
        <v>○</v>
      </c>
      <c r="M66" s="19" t="s">
        <v>32</v>
      </c>
      <c r="N66" s="19" t="str">
        <f>IF(O66&gt;K66,"○","　")</f>
        <v>　</v>
      </c>
      <c r="O66" s="49">
        <f>P60</f>
        <v>8</v>
      </c>
      <c r="P66" s="395"/>
      <c r="Q66" s="396"/>
      <c r="R66" s="396"/>
      <c r="S66" s="396"/>
      <c r="T66" s="417"/>
      <c r="U66" s="19">
        <f>O16</f>
        <v>15</v>
      </c>
      <c r="V66" s="19" t="str">
        <f>IF(U66&gt;Y66,"○","　")</f>
        <v>○</v>
      </c>
      <c r="W66" s="19" t="s">
        <v>32</v>
      </c>
      <c r="X66" s="19" t="str">
        <f>IF(Y66&gt;U66,"○","　")</f>
        <v>　</v>
      </c>
      <c r="Y66" s="49">
        <f>T16</f>
        <v>11</v>
      </c>
      <c r="Z66" s="19">
        <f>O35</f>
        <v>15</v>
      </c>
      <c r="AA66" s="19" t="str">
        <f>IF(Z66&gt;AD66,"○","　")</f>
        <v>　</v>
      </c>
      <c r="AB66" s="19" t="s">
        <v>32</v>
      </c>
      <c r="AC66" s="19" t="str">
        <f>IF(AD66&gt;Z66,"○","　")</f>
        <v>○</v>
      </c>
      <c r="AD66" s="49">
        <f>T35</f>
        <v>17</v>
      </c>
      <c r="AE66" s="311"/>
      <c r="AF66" s="233"/>
      <c r="AG66" s="289"/>
      <c r="AH66" s="288">
        <f>SUM(F62,K62,P62,U62,Z62)</f>
        <v>3</v>
      </c>
      <c r="AI66" s="233" t="s">
        <v>32</v>
      </c>
      <c r="AJ66" s="289">
        <f>SUM(J62,O62,T62,Y62,AD62)</f>
        <v>6</v>
      </c>
      <c r="AK66" s="288"/>
      <c r="AL66" s="376"/>
      <c r="AM66" s="379"/>
      <c r="AT66" s="367"/>
      <c r="AU66" s="367"/>
      <c r="AV66" s="367"/>
      <c r="AW66" s="367"/>
      <c r="AX66" s="367"/>
      <c r="AY66" s="367"/>
      <c r="AZ66" s="367"/>
    </row>
    <row r="67" spans="1:52" ht="18" customHeight="1">
      <c r="A67" s="434"/>
      <c r="B67" s="411"/>
      <c r="C67" s="412"/>
      <c r="D67" s="413"/>
      <c r="E67" s="415"/>
      <c r="F67" s="50">
        <f>T55</f>
        <v>0</v>
      </c>
      <c r="G67" s="50" t="str">
        <f>IF(F67&gt;J67,"○","　")</f>
        <v>　</v>
      </c>
      <c r="H67" s="50" t="s">
        <v>32</v>
      </c>
      <c r="I67" s="50" t="str">
        <f>IF(J67&gt;F67,"○","　")</f>
        <v>　</v>
      </c>
      <c r="J67" s="51">
        <f>P55</f>
        <v>0</v>
      </c>
      <c r="K67" s="50">
        <f>T61</f>
        <v>0</v>
      </c>
      <c r="L67" s="50" t="str">
        <f>IF(K67&gt;O67,"○","　")</f>
        <v>　</v>
      </c>
      <c r="M67" s="50" t="s">
        <v>32</v>
      </c>
      <c r="N67" s="50" t="str">
        <f>IF(O67&gt;K67,"○","　")</f>
        <v>　</v>
      </c>
      <c r="O67" s="51">
        <f>P61</f>
        <v>0</v>
      </c>
      <c r="P67" s="418"/>
      <c r="Q67" s="419"/>
      <c r="R67" s="419"/>
      <c r="S67" s="419"/>
      <c r="T67" s="420"/>
      <c r="U67" s="19">
        <f>O17</f>
        <v>11</v>
      </c>
      <c r="V67" s="19" t="str">
        <f>IF(U67&gt;Y67,"○","　")</f>
        <v>　</v>
      </c>
      <c r="W67" s="19" t="s">
        <v>32</v>
      </c>
      <c r="X67" s="19" t="str">
        <f>IF(Y67&gt;U67,"○","　")</f>
        <v>○</v>
      </c>
      <c r="Y67" s="49">
        <f>T17</f>
        <v>15</v>
      </c>
      <c r="Z67" s="19">
        <f>O36</f>
        <v>0</v>
      </c>
      <c r="AA67" s="19" t="str">
        <f>IF(Z67&gt;AD67,"○","　")</f>
        <v>　</v>
      </c>
      <c r="AB67" s="19" t="s">
        <v>32</v>
      </c>
      <c r="AC67" s="19" t="str">
        <f>IF(AD67&gt;Z67,"○","　")</f>
        <v>　</v>
      </c>
      <c r="AD67" s="49">
        <f>T36</f>
        <v>0</v>
      </c>
      <c r="AE67" s="313"/>
      <c r="AF67" s="291"/>
      <c r="AG67" s="292"/>
      <c r="AH67" s="290"/>
      <c r="AI67" s="291"/>
      <c r="AJ67" s="292"/>
      <c r="AK67" s="290"/>
      <c r="AL67" s="403"/>
      <c r="AM67" s="404"/>
      <c r="AT67" s="367"/>
      <c r="AU67" s="367"/>
      <c r="AV67" s="367"/>
      <c r="AW67" s="367"/>
      <c r="AX67" s="367"/>
      <c r="AY67" s="367"/>
      <c r="AZ67" s="367"/>
    </row>
    <row r="68" spans="1:52" ht="18" customHeight="1">
      <c r="A68" s="434"/>
      <c r="B68" s="405" t="str">
        <f>P5</f>
        <v>Unknown　β</v>
      </c>
      <c r="C68" s="406"/>
      <c r="D68" s="407"/>
      <c r="E68" s="414" t="e">
        <f>IF($CB$112="A",CD117,IF($CB$112="B",CG117,CJ117))</f>
        <v>#REF!</v>
      </c>
      <c r="F68" s="52">
        <f>COUNTIF(G71:G73,"○")</f>
        <v>1</v>
      </c>
      <c r="G68" s="52"/>
      <c r="H68" s="52" t="str">
        <f>W50</f>
        <v>⑨</v>
      </c>
      <c r="I68" s="52"/>
      <c r="J68" s="53">
        <f>COUNTIF(I71:I73,"○")</f>
        <v>2</v>
      </c>
      <c r="K68" s="52">
        <f>COUNTIF(L71:L73,"○")</f>
        <v>2</v>
      </c>
      <c r="L68" s="52"/>
      <c r="M68" s="52" t="str">
        <f>W56</f>
        <v>⑦</v>
      </c>
      <c r="N68" s="52"/>
      <c r="O68" s="53">
        <f>COUNTIF(N71:N73,"○")</f>
        <v>0</v>
      </c>
      <c r="P68" s="52">
        <f>COUNTIF(Q71:Q73,"○")</f>
        <v>2</v>
      </c>
      <c r="Q68" s="52"/>
      <c r="R68" s="52" t="str">
        <f>W62</f>
        <v>②</v>
      </c>
      <c r="S68" s="52"/>
      <c r="T68" s="53">
        <f>COUNTIF(S71:S73,"○")</f>
        <v>1</v>
      </c>
      <c r="U68" s="392"/>
      <c r="V68" s="393"/>
      <c r="W68" s="393"/>
      <c r="X68" s="393"/>
      <c r="Y68" s="416"/>
      <c r="Z68" s="52">
        <f>COUNTIF(AA71:AA73,"○")</f>
        <v>1</v>
      </c>
      <c r="AA68" s="52"/>
      <c r="AB68" s="52" t="s">
        <v>36</v>
      </c>
      <c r="AC68" s="52"/>
      <c r="AD68" s="53">
        <f>COUNTIF(AC71:AC73,"○")</f>
        <v>2</v>
      </c>
      <c r="AE68" s="401">
        <f>COUNTIF(F69:AD69,"○")</f>
        <v>2</v>
      </c>
      <c r="AF68" s="373" t="s">
        <v>32</v>
      </c>
      <c r="AG68" s="374">
        <f>COUNTIF(J70:AD70,"○")</f>
        <v>2</v>
      </c>
      <c r="AH68" s="372">
        <f>IF(AJ72=0,10,AH72/AJ72)</f>
        <v>1.2</v>
      </c>
      <c r="AI68" s="373"/>
      <c r="AJ68" s="374"/>
      <c r="AK68" s="372"/>
      <c r="AL68" s="375">
        <f>SUM(F71:F73,K71:K73,P71:P73,Z71:Z73)/SUM(J71:J73,O71:O73,T71:T73,AD71:AD73)</f>
        <v>1.089655172413793</v>
      </c>
      <c r="AM68" s="378">
        <f>IF(AO$88=AO$87,RANK(AY68,AY$50:AY$79,0),"")</f>
        <v>3</v>
      </c>
      <c r="AO68" s="9">
        <f>SUM(AE68:AG73)</f>
        <v>4</v>
      </c>
      <c r="AP68" s="9">
        <f>AQ68-AR68</f>
        <v>0</v>
      </c>
      <c r="AQ68" s="9">
        <f>SUM(F68:AD68)</f>
        <v>11</v>
      </c>
      <c r="AR68" s="9">
        <f>SUM(AH72:AJ73)</f>
        <v>11</v>
      </c>
      <c r="AT68" s="367">
        <f>RANK(AE68,AE$50:AE$79,1)</f>
        <v>3</v>
      </c>
      <c r="AU68" s="367">
        <f>RANK(AZ68,AZ$50:AZ$79,1)</f>
        <v>3</v>
      </c>
      <c r="AV68" s="367">
        <f>RANK(AL68,AL$50:AL$79,1)</f>
        <v>4</v>
      </c>
      <c r="AW68" s="367">
        <f>AT68*100</f>
        <v>300</v>
      </c>
      <c r="AX68" s="367">
        <f>AU68*10</f>
        <v>30</v>
      </c>
      <c r="AY68" s="367">
        <f>SUM(AV68:AX73)</f>
        <v>334</v>
      </c>
      <c r="AZ68" s="367">
        <f>AH68-AJ68</f>
        <v>1.2</v>
      </c>
    </row>
    <row r="69" spans="1:52" ht="13.5" customHeight="1" hidden="1">
      <c r="A69" s="434"/>
      <c r="B69" s="408"/>
      <c r="C69" s="409"/>
      <c r="D69" s="410"/>
      <c r="E69" s="390"/>
      <c r="F69" s="19" t="str">
        <f>IF(F68&gt;J68,"○","　")</f>
        <v>　</v>
      </c>
      <c r="G69" s="19"/>
      <c r="H69" s="19"/>
      <c r="I69" s="19"/>
      <c r="J69" s="49"/>
      <c r="K69" s="19" t="str">
        <f>IF(K68&gt;O68,"○","　")</f>
        <v>○</v>
      </c>
      <c r="L69" s="19"/>
      <c r="M69" s="19"/>
      <c r="N69" s="19"/>
      <c r="O69" s="49"/>
      <c r="P69" s="19" t="str">
        <f>IF(P68&gt;T68,"○","　")</f>
        <v>○</v>
      </c>
      <c r="Q69" s="19"/>
      <c r="R69" s="19"/>
      <c r="S69" s="19"/>
      <c r="T69" s="49"/>
      <c r="U69" s="395"/>
      <c r="V69" s="396"/>
      <c r="W69" s="396"/>
      <c r="X69" s="396"/>
      <c r="Y69" s="417"/>
      <c r="Z69" s="19" t="str">
        <f>IF(Z68&gt;AD68,"○","　")</f>
        <v>　</v>
      </c>
      <c r="AA69" s="19"/>
      <c r="AB69" s="19"/>
      <c r="AC69" s="19"/>
      <c r="AD69" s="49"/>
      <c r="AE69" s="311"/>
      <c r="AF69" s="233"/>
      <c r="AG69" s="289"/>
      <c r="AH69" s="288"/>
      <c r="AI69" s="233"/>
      <c r="AJ69" s="289"/>
      <c r="AK69" s="288"/>
      <c r="AL69" s="376"/>
      <c r="AM69" s="379"/>
      <c r="AT69" s="367"/>
      <c r="AU69" s="367"/>
      <c r="AV69" s="367"/>
      <c r="AW69" s="367"/>
      <c r="AX69" s="367"/>
      <c r="AY69" s="367"/>
      <c r="AZ69" s="367"/>
    </row>
    <row r="70" spans="1:52" ht="13.5" customHeight="1" hidden="1">
      <c r="A70" s="434"/>
      <c r="B70" s="408"/>
      <c r="C70" s="409"/>
      <c r="D70" s="410"/>
      <c r="E70" s="390"/>
      <c r="F70" s="19"/>
      <c r="G70" s="19"/>
      <c r="H70" s="19"/>
      <c r="I70" s="19"/>
      <c r="J70" s="49" t="str">
        <f>IF(J68&gt;F68,"○","　")</f>
        <v>○</v>
      </c>
      <c r="K70" s="19"/>
      <c r="L70" s="19"/>
      <c r="M70" s="19"/>
      <c r="N70" s="19"/>
      <c r="O70" s="49" t="str">
        <f>IF(O68&gt;K68,"○","　")</f>
        <v>　</v>
      </c>
      <c r="P70" s="19"/>
      <c r="Q70" s="19"/>
      <c r="R70" s="19"/>
      <c r="S70" s="19"/>
      <c r="T70" s="49" t="str">
        <f>IF(T68&gt;P68,"○","　")</f>
        <v>　</v>
      </c>
      <c r="U70" s="395"/>
      <c r="V70" s="396"/>
      <c r="W70" s="396"/>
      <c r="X70" s="396"/>
      <c r="Y70" s="417"/>
      <c r="Z70" s="19"/>
      <c r="AA70" s="19"/>
      <c r="AB70" s="19"/>
      <c r="AC70" s="19"/>
      <c r="AD70" s="49" t="str">
        <f>IF(AD68&gt;Z68,"○","　")</f>
        <v>○</v>
      </c>
      <c r="AE70" s="311"/>
      <c r="AF70" s="233"/>
      <c r="AG70" s="289"/>
      <c r="AH70" s="288"/>
      <c r="AI70" s="233"/>
      <c r="AJ70" s="289"/>
      <c r="AK70" s="288"/>
      <c r="AL70" s="376"/>
      <c r="AM70" s="379"/>
      <c r="AT70" s="367"/>
      <c r="AU70" s="367"/>
      <c r="AV70" s="367"/>
      <c r="AW70" s="367"/>
      <c r="AX70" s="367"/>
      <c r="AY70" s="367"/>
      <c r="AZ70" s="367"/>
    </row>
    <row r="71" spans="1:52" ht="18" customHeight="1">
      <c r="A71" s="434"/>
      <c r="B71" s="408"/>
      <c r="C71" s="409"/>
      <c r="D71" s="410"/>
      <c r="E71" s="390"/>
      <c r="F71" s="19">
        <f>Y53</f>
        <v>15</v>
      </c>
      <c r="G71" s="19" t="str">
        <f>IF(F71&gt;J71,"○","　")</f>
        <v>○</v>
      </c>
      <c r="H71" s="19" t="s">
        <v>32</v>
      </c>
      <c r="I71" s="19" t="str">
        <f>IF(J71&gt;F71,"○","　")</f>
        <v>　</v>
      </c>
      <c r="J71" s="49">
        <f>U53</f>
        <v>13</v>
      </c>
      <c r="K71" s="19">
        <f>Y59</f>
        <v>15</v>
      </c>
      <c r="L71" s="19" t="str">
        <f>IF(K71&gt;O71,"○","　")</f>
        <v>○</v>
      </c>
      <c r="M71" s="19" t="s">
        <v>31</v>
      </c>
      <c r="N71" s="19" t="str">
        <f>IF(O71&gt;K71,"○","　")</f>
        <v>　</v>
      </c>
      <c r="O71" s="49">
        <f>U59</f>
        <v>10</v>
      </c>
      <c r="P71" s="19">
        <f>Y65</f>
        <v>17</v>
      </c>
      <c r="Q71" s="19" t="str">
        <f>IF(P71&gt;T71,"○","　")</f>
        <v>○</v>
      </c>
      <c r="R71" s="19" t="s">
        <v>31</v>
      </c>
      <c r="S71" s="19" t="str">
        <f>IF(T71&gt;P71,"○","　")</f>
        <v>　</v>
      </c>
      <c r="T71" s="49">
        <f>U65</f>
        <v>16</v>
      </c>
      <c r="U71" s="395"/>
      <c r="V71" s="396"/>
      <c r="W71" s="396"/>
      <c r="X71" s="396"/>
      <c r="Y71" s="417"/>
      <c r="Z71" s="19">
        <f>O24</f>
        <v>16</v>
      </c>
      <c r="AA71" s="19" t="str">
        <f>IF(Z71&gt;AD71,"○","　")</f>
        <v>　</v>
      </c>
      <c r="AB71" s="19" t="s">
        <v>31</v>
      </c>
      <c r="AC71" s="19" t="str">
        <f>IF(AD71&gt;Z71,"○","　")</f>
        <v>○</v>
      </c>
      <c r="AD71" s="49">
        <f>T24</f>
        <v>17</v>
      </c>
      <c r="AE71" s="311"/>
      <c r="AF71" s="233"/>
      <c r="AG71" s="289"/>
      <c r="AH71" s="288"/>
      <c r="AI71" s="233"/>
      <c r="AJ71" s="289"/>
      <c r="AK71" s="288"/>
      <c r="AL71" s="376"/>
      <c r="AM71" s="379"/>
      <c r="AT71" s="367"/>
      <c r="AU71" s="367"/>
      <c r="AV71" s="367"/>
      <c r="AW71" s="367"/>
      <c r="AX71" s="367"/>
      <c r="AY71" s="367"/>
      <c r="AZ71" s="367"/>
    </row>
    <row r="72" spans="1:52" ht="18" customHeight="1">
      <c r="A72" s="434"/>
      <c r="B72" s="408"/>
      <c r="C72" s="409"/>
      <c r="D72" s="410"/>
      <c r="E72" s="390"/>
      <c r="F72" s="19">
        <f>Y54</f>
        <v>11</v>
      </c>
      <c r="G72" s="19" t="str">
        <f>IF(F72&gt;J72,"○","　")</f>
        <v>　</v>
      </c>
      <c r="H72" s="19" t="s">
        <v>32</v>
      </c>
      <c r="I72" s="19" t="str">
        <f>IF(J72&gt;F72,"○","　")</f>
        <v>○</v>
      </c>
      <c r="J72" s="49">
        <f>U54</f>
        <v>15</v>
      </c>
      <c r="K72" s="19">
        <f>Y60</f>
        <v>15</v>
      </c>
      <c r="L72" s="19" t="str">
        <f>IF(K72&gt;O72,"○","　")</f>
        <v>○</v>
      </c>
      <c r="M72" s="19" t="s">
        <v>32</v>
      </c>
      <c r="N72" s="19" t="str">
        <f>IF(O72&gt;K72,"○","　")</f>
        <v>　</v>
      </c>
      <c r="O72" s="49">
        <f>U60</f>
        <v>9</v>
      </c>
      <c r="P72" s="19">
        <f>Y66</f>
        <v>11</v>
      </c>
      <c r="Q72" s="19" t="str">
        <f>IF(P72&gt;T72,"○","　")</f>
        <v>　</v>
      </c>
      <c r="R72" s="19" t="s">
        <v>32</v>
      </c>
      <c r="S72" s="19" t="str">
        <f>IF(T72&gt;P72,"○","　")</f>
        <v>○</v>
      </c>
      <c r="T72" s="49">
        <f>U66</f>
        <v>15</v>
      </c>
      <c r="U72" s="395"/>
      <c r="V72" s="396"/>
      <c r="W72" s="396"/>
      <c r="X72" s="396"/>
      <c r="Y72" s="417"/>
      <c r="Z72" s="19">
        <f>O25</f>
        <v>15</v>
      </c>
      <c r="AA72" s="19" t="str">
        <f>IF(Z72&gt;AD72,"○","　")</f>
        <v>○</v>
      </c>
      <c r="AB72" s="19" t="s">
        <v>32</v>
      </c>
      <c r="AC72" s="19" t="str">
        <f>IF(AD72&gt;Z72,"○","　")</f>
        <v>　</v>
      </c>
      <c r="AD72" s="49">
        <f>T25</f>
        <v>7</v>
      </c>
      <c r="AE72" s="311"/>
      <c r="AF72" s="233"/>
      <c r="AG72" s="289"/>
      <c r="AH72" s="288">
        <f>SUM(F68,K68,P68,U68,Z68)</f>
        <v>6</v>
      </c>
      <c r="AI72" s="233" t="s">
        <v>32</v>
      </c>
      <c r="AJ72" s="289">
        <f>SUM(J68,O68,T68,Y68,AD68)</f>
        <v>5</v>
      </c>
      <c r="AK72" s="288"/>
      <c r="AL72" s="376"/>
      <c r="AM72" s="379"/>
      <c r="AT72" s="367"/>
      <c r="AU72" s="367"/>
      <c r="AV72" s="367"/>
      <c r="AW72" s="367"/>
      <c r="AX72" s="367"/>
      <c r="AY72" s="367"/>
      <c r="AZ72" s="367"/>
    </row>
    <row r="73" spans="1:52" ht="18" customHeight="1">
      <c r="A73" s="434"/>
      <c r="B73" s="411"/>
      <c r="C73" s="412"/>
      <c r="D73" s="413"/>
      <c r="E73" s="415"/>
      <c r="F73" s="50">
        <f>Y55</f>
        <v>16</v>
      </c>
      <c r="G73" s="50" t="str">
        <f>IF(F73&gt;J73,"○","　")</f>
        <v>　</v>
      </c>
      <c r="H73" s="50" t="s">
        <v>32</v>
      </c>
      <c r="I73" s="50" t="str">
        <f>IF(J73&gt;F73,"○","　")</f>
        <v>○</v>
      </c>
      <c r="J73" s="51">
        <f>U55</f>
        <v>17</v>
      </c>
      <c r="K73" s="50">
        <f>Y61</f>
        <v>0</v>
      </c>
      <c r="L73" s="50" t="str">
        <f>IF(K73&gt;O73,"○","　")</f>
        <v>　</v>
      </c>
      <c r="M73" s="50" t="s">
        <v>32</v>
      </c>
      <c r="N73" s="50" t="str">
        <f>IF(O73&gt;K73,"○","　")</f>
        <v>　</v>
      </c>
      <c r="O73" s="51">
        <f>U61</f>
        <v>0</v>
      </c>
      <c r="P73" s="50">
        <f>Y67</f>
        <v>15</v>
      </c>
      <c r="Q73" s="50" t="str">
        <f>IF(P73&gt;T73,"○","　")</f>
        <v>○</v>
      </c>
      <c r="R73" s="50" t="s">
        <v>32</v>
      </c>
      <c r="S73" s="50" t="str">
        <f>IF(T73&gt;P73,"○","　")</f>
        <v>　</v>
      </c>
      <c r="T73" s="51">
        <f>U67</f>
        <v>11</v>
      </c>
      <c r="U73" s="418"/>
      <c r="V73" s="419"/>
      <c r="W73" s="419"/>
      <c r="X73" s="419"/>
      <c r="Y73" s="420"/>
      <c r="Z73" s="19">
        <f>O26</f>
        <v>12</v>
      </c>
      <c r="AA73" s="19" t="str">
        <f>IF(Z73&gt;AD73,"○","　")</f>
        <v>　</v>
      </c>
      <c r="AB73" s="19" t="s">
        <v>32</v>
      </c>
      <c r="AC73" s="19" t="str">
        <f>IF(AD73&gt;Z73,"○","　")</f>
        <v>○</v>
      </c>
      <c r="AD73" s="49">
        <f>T26</f>
        <v>15</v>
      </c>
      <c r="AE73" s="313"/>
      <c r="AF73" s="291"/>
      <c r="AG73" s="292"/>
      <c r="AH73" s="290"/>
      <c r="AI73" s="291"/>
      <c r="AJ73" s="292"/>
      <c r="AK73" s="290"/>
      <c r="AL73" s="403"/>
      <c r="AM73" s="404"/>
      <c r="AT73" s="367"/>
      <c r="AU73" s="367"/>
      <c r="AV73" s="367"/>
      <c r="AW73" s="367"/>
      <c r="AX73" s="367"/>
      <c r="AY73" s="367"/>
      <c r="AZ73" s="367"/>
    </row>
    <row r="74" spans="1:52" ht="18" customHeight="1">
      <c r="A74" s="434"/>
      <c r="B74" s="381" t="str">
        <f>P6</f>
        <v>VENOM</v>
      </c>
      <c r="C74" s="382"/>
      <c r="D74" s="383"/>
      <c r="E74" s="390" t="e">
        <f>IF($CB$112="A",CD118,IF($CB$112="B",CG118,CJ118))</f>
        <v>#REF!</v>
      </c>
      <c r="F74" s="52">
        <f>COUNTIF(G77:G79,"○")</f>
        <v>1</v>
      </c>
      <c r="G74" s="52"/>
      <c r="H74" s="52" t="str">
        <f>AB50</f>
        <v>③</v>
      </c>
      <c r="I74" s="52"/>
      <c r="J74" s="53">
        <f>COUNTIF(I77:I79,"○")</f>
        <v>2</v>
      </c>
      <c r="K74" s="52">
        <f>COUNTIF(L77:L79,"○")</f>
        <v>2</v>
      </c>
      <c r="L74" s="52"/>
      <c r="M74" s="52" t="str">
        <f>AB56</f>
        <v>⑩</v>
      </c>
      <c r="N74" s="52"/>
      <c r="O74" s="53">
        <f>COUNTIF(N77:N79,"○")</f>
        <v>1</v>
      </c>
      <c r="P74" s="52">
        <f>COUNTIF(Q77:Q79,"○")</f>
        <v>2</v>
      </c>
      <c r="Q74" s="52"/>
      <c r="R74" s="52" t="str">
        <f>AB62</f>
        <v>⑧</v>
      </c>
      <c r="S74" s="52"/>
      <c r="T74" s="53">
        <f>COUNTIF(S77:S79,"○")</f>
        <v>0</v>
      </c>
      <c r="U74" s="52">
        <f>COUNTIF(V77:V79,"○")</f>
        <v>2</v>
      </c>
      <c r="V74" s="52"/>
      <c r="W74" s="52" t="str">
        <f>AB68</f>
        <v>⑤</v>
      </c>
      <c r="X74" s="52"/>
      <c r="Y74" s="53">
        <f>COUNTIF(X77:X79,"○")</f>
        <v>1</v>
      </c>
      <c r="Z74" s="392"/>
      <c r="AA74" s="393"/>
      <c r="AB74" s="393"/>
      <c r="AC74" s="393"/>
      <c r="AD74" s="394"/>
      <c r="AE74" s="401">
        <f>COUNTIF(F75:AD75,"○")</f>
        <v>3</v>
      </c>
      <c r="AF74" s="373" t="s">
        <v>32</v>
      </c>
      <c r="AG74" s="374">
        <f>COUNTIF(J76:AD76,"○")</f>
        <v>1</v>
      </c>
      <c r="AH74" s="372">
        <f>IF(AJ78=0,10,AH78/AJ78)</f>
        <v>1.75</v>
      </c>
      <c r="AI74" s="373"/>
      <c r="AJ74" s="374"/>
      <c r="AK74" s="372"/>
      <c r="AL74" s="375">
        <f>SUM(F77:F79,K77:K79,P77:P79,U77:U79,Z77:Z79)/SUM(J77:J79,O77:O79,T77:T79,Y77:Y79,AD77:AD79)</f>
        <v>1.0337837837837838</v>
      </c>
      <c r="AM74" s="378">
        <f>IF(AO$88=AO$87,RANK(AY74,AY$50:AY$79,0),"")</f>
        <v>2</v>
      </c>
      <c r="AO74" s="9">
        <f>SUM(AE74:AG79)</f>
        <v>4</v>
      </c>
      <c r="AP74" s="9">
        <f>AQ74-AR74</f>
        <v>0</v>
      </c>
      <c r="AQ74" s="9">
        <f>SUM(F74:AD74)</f>
        <v>11</v>
      </c>
      <c r="AR74" s="9">
        <f>SUM(AH78:AJ79)</f>
        <v>11</v>
      </c>
      <c r="AT74" s="367">
        <f>RANK(AE74,AE$50:AE$79,1)</f>
        <v>4</v>
      </c>
      <c r="AU74" s="367">
        <f>RANK(AZ74,AZ$50:AZ$79,1)</f>
        <v>4</v>
      </c>
      <c r="AV74" s="367">
        <f>RANK(AL74,AL$50:AL$79,1)</f>
        <v>2</v>
      </c>
      <c r="AW74" s="367">
        <f>AT74*100</f>
        <v>400</v>
      </c>
      <c r="AX74" s="367">
        <f>AU74*10</f>
        <v>40</v>
      </c>
      <c r="AY74" s="367">
        <f>SUM(AV74:AX79)</f>
        <v>442</v>
      </c>
      <c r="AZ74" s="367">
        <f>AH74-AJ74</f>
        <v>1.75</v>
      </c>
    </row>
    <row r="75" spans="1:52" ht="13.5" customHeight="1" hidden="1">
      <c r="A75" s="434"/>
      <c r="B75" s="384"/>
      <c r="C75" s="385"/>
      <c r="D75" s="386"/>
      <c r="E75" s="390"/>
      <c r="F75" s="19" t="str">
        <f>IF(F74&gt;J74,"○","　")</f>
        <v>　</v>
      </c>
      <c r="G75" s="19"/>
      <c r="H75" s="19"/>
      <c r="I75" s="19"/>
      <c r="J75" s="49"/>
      <c r="K75" s="19" t="str">
        <f>IF(K74&gt;O74,"○","　")</f>
        <v>○</v>
      </c>
      <c r="L75" s="19"/>
      <c r="M75" s="19"/>
      <c r="N75" s="19"/>
      <c r="O75" s="49"/>
      <c r="P75" s="19" t="str">
        <f>IF(P74&gt;T74,"○","　")</f>
        <v>○</v>
      </c>
      <c r="Q75" s="19"/>
      <c r="R75" s="19"/>
      <c r="S75" s="19"/>
      <c r="T75" s="49"/>
      <c r="U75" s="19" t="str">
        <f>IF(U74&gt;Y74,"○","　")</f>
        <v>○</v>
      </c>
      <c r="V75" s="19"/>
      <c r="W75" s="19"/>
      <c r="X75" s="19"/>
      <c r="Y75" s="49"/>
      <c r="Z75" s="395"/>
      <c r="AA75" s="396"/>
      <c r="AB75" s="396"/>
      <c r="AC75" s="396"/>
      <c r="AD75" s="397"/>
      <c r="AE75" s="311"/>
      <c r="AF75" s="233"/>
      <c r="AG75" s="289"/>
      <c r="AH75" s="288"/>
      <c r="AI75" s="233"/>
      <c r="AJ75" s="289"/>
      <c r="AK75" s="288"/>
      <c r="AL75" s="376"/>
      <c r="AM75" s="379"/>
      <c r="AT75" s="367"/>
      <c r="AU75" s="367"/>
      <c r="AV75" s="367"/>
      <c r="AW75" s="367"/>
      <c r="AX75" s="367"/>
      <c r="AY75" s="367"/>
      <c r="AZ75" s="367"/>
    </row>
    <row r="76" spans="1:52" ht="13.5" customHeight="1" hidden="1">
      <c r="A76" s="434"/>
      <c r="B76" s="384"/>
      <c r="C76" s="385"/>
      <c r="D76" s="386"/>
      <c r="E76" s="390"/>
      <c r="F76" s="19"/>
      <c r="G76" s="19"/>
      <c r="H76" s="19"/>
      <c r="I76" s="19"/>
      <c r="J76" s="49" t="str">
        <f>IF(J74&gt;F74,"○","　")</f>
        <v>○</v>
      </c>
      <c r="K76" s="19"/>
      <c r="L76" s="19"/>
      <c r="M76" s="19"/>
      <c r="N76" s="19"/>
      <c r="O76" s="49" t="str">
        <f>IF(O74&gt;K74,"○","　")</f>
        <v>　</v>
      </c>
      <c r="P76" s="19"/>
      <c r="Q76" s="19"/>
      <c r="R76" s="19"/>
      <c r="S76" s="19"/>
      <c r="T76" s="49" t="str">
        <f>IF(T74&gt;P74,"○","　")</f>
        <v>　</v>
      </c>
      <c r="U76" s="19"/>
      <c r="V76" s="19"/>
      <c r="W76" s="19"/>
      <c r="X76" s="19"/>
      <c r="Y76" s="49" t="str">
        <f>IF(Y74&gt;U74,"○","　")</f>
        <v>　</v>
      </c>
      <c r="Z76" s="395"/>
      <c r="AA76" s="396"/>
      <c r="AB76" s="396"/>
      <c r="AC76" s="396"/>
      <c r="AD76" s="397"/>
      <c r="AE76" s="311"/>
      <c r="AF76" s="233"/>
      <c r="AG76" s="289"/>
      <c r="AH76" s="288"/>
      <c r="AI76" s="233"/>
      <c r="AJ76" s="289"/>
      <c r="AK76" s="288"/>
      <c r="AL76" s="376"/>
      <c r="AM76" s="379"/>
      <c r="AT76" s="367"/>
      <c r="AU76" s="367"/>
      <c r="AV76" s="367"/>
      <c r="AW76" s="367"/>
      <c r="AX76" s="367"/>
      <c r="AY76" s="367"/>
      <c r="AZ76" s="367"/>
    </row>
    <row r="77" spans="1:52" ht="18" customHeight="1">
      <c r="A77" s="434"/>
      <c r="B77" s="384"/>
      <c r="C77" s="385"/>
      <c r="D77" s="386"/>
      <c r="E77" s="390"/>
      <c r="F77" s="19">
        <f>AD53</f>
        <v>17</v>
      </c>
      <c r="G77" s="19" t="str">
        <f>IF(F77&gt;J77,"○","　")</f>
        <v>○</v>
      </c>
      <c r="H77" s="19" t="s">
        <v>31</v>
      </c>
      <c r="I77" s="19" t="str">
        <f>IF(J77&gt;F77,"○","　")</f>
        <v>　</v>
      </c>
      <c r="J77" s="49">
        <f>Z53</f>
        <v>16</v>
      </c>
      <c r="K77" s="19">
        <f>AD59</f>
        <v>14</v>
      </c>
      <c r="L77" s="19" t="str">
        <f>IF(K77&gt;O77,"○","　")</f>
        <v>　</v>
      </c>
      <c r="M77" s="19" t="s">
        <v>31</v>
      </c>
      <c r="N77" s="19" t="str">
        <f>IF(O77&gt;K77,"○","　")</f>
        <v>○</v>
      </c>
      <c r="O77" s="49">
        <f>Z59</f>
        <v>16</v>
      </c>
      <c r="P77" s="19">
        <f>AD65</f>
        <v>15</v>
      </c>
      <c r="Q77" s="19" t="str">
        <f>IF(P77&gt;T77,"○","　")</f>
        <v>○</v>
      </c>
      <c r="R77" s="19" t="s">
        <v>31</v>
      </c>
      <c r="S77" s="19" t="str">
        <f>IF(T77&gt;P77,"○","　")</f>
        <v>　</v>
      </c>
      <c r="T77" s="49">
        <f>Z65</f>
        <v>13</v>
      </c>
      <c r="U77" s="19">
        <f>AD71</f>
        <v>17</v>
      </c>
      <c r="V77" s="19" t="str">
        <f>IF(U77&gt;Y77,"○","　")</f>
        <v>○</v>
      </c>
      <c r="W77" s="19" t="s">
        <v>31</v>
      </c>
      <c r="X77" s="19" t="str">
        <f>IF(Y77&gt;U77,"○","　")</f>
        <v>　</v>
      </c>
      <c r="Y77" s="49">
        <f>Z71</f>
        <v>16</v>
      </c>
      <c r="Z77" s="395"/>
      <c r="AA77" s="396"/>
      <c r="AB77" s="396"/>
      <c r="AC77" s="396"/>
      <c r="AD77" s="397"/>
      <c r="AE77" s="311"/>
      <c r="AF77" s="233"/>
      <c r="AG77" s="289"/>
      <c r="AH77" s="288"/>
      <c r="AI77" s="233"/>
      <c r="AJ77" s="289"/>
      <c r="AK77" s="288"/>
      <c r="AL77" s="376"/>
      <c r="AM77" s="379"/>
      <c r="AT77" s="367"/>
      <c r="AU77" s="367"/>
      <c r="AV77" s="367"/>
      <c r="AW77" s="367"/>
      <c r="AX77" s="367"/>
      <c r="AY77" s="367"/>
      <c r="AZ77" s="367"/>
    </row>
    <row r="78" spans="1:52" ht="18" customHeight="1">
      <c r="A78" s="434"/>
      <c r="B78" s="384"/>
      <c r="C78" s="385"/>
      <c r="D78" s="386"/>
      <c r="E78" s="390"/>
      <c r="F78" s="19">
        <f>AD54</f>
        <v>9</v>
      </c>
      <c r="G78" s="19" t="str">
        <f>IF(F78&gt;J78,"○","　")</f>
        <v>　</v>
      </c>
      <c r="H78" s="19" t="s">
        <v>32</v>
      </c>
      <c r="I78" s="19" t="str">
        <f>IF(J78&gt;F78,"○","　")</f>
        <v>○</v>
      </c>
      <c r="J78" s="49">
        <f>Z54</f>
        <v>15</v>
      </c>
      <c r="K78" s="19">
        <f>AD60</f>
        <v>15</v>
      </c>
      <c r="L78" s="19" t="str">
        <f>IF(K78&gt;O78,"○","　")</f>
        <v>○</v>
      </c>
      <c r="M78" s="19" t="s">
        <v>32</v>
      </c>
      <c r="N78" s="19" t="str">
        <f>IF(O78&gt;K78,"○","　")</f>
        <v>　</v>
      </c>
      <c r="O78" s="49">
        <f>Z60</f>
        <v>8</v>
      </c>
      <c r="P78" s="19">
        <f>AD66</f>
        <v>17</v>
      </c>
      <c r="Q78" s="19" t="str">
        <f>IF(P78&gt;T78,"○","　")</f>
        <v>○</v>
      </c>
      <c r="R78" s="19" t="s">
        <v>32</v>
      </c>
      <c r="S78" s="19" t="str">
        <f>IF(T78&gt;P78,"○","　")</f>
        <v>　</v>
      </c>
      <c r="T78" s="49">
        <f>Z66</f>
        <v>15</v>
      </c>
      <c r="U78" s="19">
        <f>AD72</f>
        <v>7</v>
      </c>
      <c r="V78" s="19" t="str">
        <f>IF(U78&gt;Y78,"○","　")</f>
        <v>　</v>
      </c>
      <c r="W78" s="19" t="s">
        <v>32</v>
      </c>
      <c r="X78" s="19" t="str">
        <f>IF(Y78&gt;U78,"○","　")</f>
        <v>○</v>
      </c>
      <c r="Y78" s="49">
        <f>Z72</f>
        <v>15</v>
      </c>
      <c r="Z78" s="395"/>
      <c r="AA78" s="396"/>
      <c r="AB78" s="396"/>
      <c r="AC78" s="396"/>
      <c r="AD78" s="397"/>
      <c r="AE78" s="311"/>
      <c r="AF78" s="233"/>
      <c r="AG78" s="289"/>
      <c r="AH78" s="288">
        <f>SUM(F74,K74,P74,U74,Z74)</f>
        <v>7</v>
      </c>
      <c r="AI78" s="233" t="s">
        <v>32</v>
      </c>
      <c r="AJ78" s="289">
        <f>SUM(J74,O74,T74,Y74,AD74)</f>
        <v>4</v>
      </c>
      <c r="AK78" s="288"/>
      <c r="AL78" s="376"/>
      <c r="AM78" s="379"/>
      <c r="AT78" s="367"/>
      <c r="AU78" s="367"/>
      <c r="AV78" s="367"/>
      <c r="AW78" s="367"/>
      <c r="AX78" s="367"/>
      <c r="AY78" s="367"/>
      <c r="AZ78" s="367"/>
    </row>
    <row r="79" spans="1:52" ht="18" customHeight="1" thickBot="1">
      <c r="A79" s="435"/>
      <c r="B79" s="387"/>
      <c r="C79" s="388"/>
      <c r="D79" s="389"/>
      <c r="E79" s="391"/>
      <c r="F79" s="54">
        <f>AD55</f>
        <v>12</v>
      </c>
      <c r="G79" s="54" t="str">
        <f>IF(F79&gt;J79,"○","　")</f>
        <v>　</v>
      </c>
      <c r="H79" s="54" t="s">
        <v>32</v>
      </c>
      <c r="I79" s="54" t="str">
        <f>IF(J79&gt;F79,"○","　")</f>
        <v>○</v>
      </c>
      <c r="J79" s="55">
        <f>Z55</f>
        <v>15</v>
      </c>
      <c r="K79" s="54">
        <f>AD61</f>
        <v>15</v>
      </c>
      <c r="L79" s="54" t="str">
        <f>IF(K79&gt;O79,"○","　")</f>
        <v>○</v>
      </c>
      <c r="M79" s="54" t="s">
        <v>32</v>
      </c>
      <c r="N79" s="54" t="str">
        <f>IF(O79&gt;K79,"○","　")</f>
        <v>　</v>
      </c>
      <c r="O79" s="55">
        <f>Z61</f>
        <v>7</v>
      </c>
      <c r="P79" s="54">
        <f>AD67</f>
        <v>0</v>
      </c>
      <c r="Q79" s="54" t="str">
        <f>IF(P79&gt;T79,"○","　")</f>
        <v>　</v>
      </c>
      <c r="R79" s="54" t="s">
        <v>32</v>
      </c>
      <c r="S79" s="54" t="str">
        <f>IF(T79&gt;P79,"○","　")</f>
        <v>　</v>
      </c>
      <c r="T79" s="55">
        <f>Z67</f>
        <v>0</v>
      </c>
      <c r="U79" s="54">
        <f>AD73</f>
        <v>15</v>
      </c>
      <c r="V79" s="54" t="str">
        <f>IF(U79&gt;Y79,"○","　")</f>
        <v>○</v>
      </c>
      <c r="W79" s="54" t="s">
        <v>32</v>
      </c>
      <c r="X79" s="54" t="str">
        <f>IF(Y79&gt;U79,"○","　")</f>
        <v>　</v>
      </c>
      <c r="Y79" s="55">
        <f>Z73</f>
        <v>12</v>
      </c>
      <c r="Z79" s="398"/>
      <c r="AA79" s="399"/>
      <c r="AB79" s="399"/>
      <c r="AC79" s="399"/>
      <c r="AD79" s="400"/>
      <c r="AE79" s="402"/>
      <c r="AF79" s="370"/>
      <c r="AG79" s="371"/>
      <c r="AH79" s="369"/>
      <c r="AI79" s="370"/>
      <c r="AJ79" s="371"/>
      <c r="AK79" s="369"/>
      <c r="AL79" s="377"/>
      <c r="AM79" s="380"/>
      <c r="AT79" s="367"/>
      <c r="AU79" s="367"/>
      <c r="AV79" s="367"/>
      <c r="AW79" s="367"/>
      <c r="AX79" s="367"/>
      <c r="AY79" s="367"/>
      <c r="AZ79" s="367"/>
    </row>
    <row r="80" spans="46:52" ht="13.5" customHeight="1">
      <c r="AT80" s="367"/>
      <c r="AU80" s="367"/>
      <c r="AV80" s="367"/>
      <c r="AW80" s="367"/>
      <c r="AX80" s="367"/>
      <c r="AY80" s="367"/>
      <c r="AZ80" s="367"/>
    </row>
    <row r="81" spans="46:52" ht="13.5" customHeight="1" hidden="1">
      <c r="AT81" s="367"/>
      <c r="AU81" s="367"/>
      <c r="AV81" s="367"/>
      <c r="AW81" s="367"/>
      <c r="AX81" s="367"/>
      <c r="AY81" s="367"/>
      <c r="AZ81" s="367"/>
    </row>
    <row r="82" spans="46:52" ht="13.5" customHeight="1" hidden="1">
      <c r="AT82" s="367"/>
      <c r="AU82" s="367"/>
      <c r="AV82" s="367"/>
      <c r="AW82" s="367"/>
      <c r="AX82" s="367"/>
      <c r="AY82" s="367"/>
      <c r="AZ82" s="367"/>
    </row>
    <row r="83" spans="46:52" ht="13.5" customHeight="1" hidden="1">
      <c r="AT83" s="367"/>
      <c r="AU83" s="367"/>
      <c r="AV83" s="367"/>
      <c r="AW83" s="367"/>
      <c r="AX83" s="367"/>
      <c r="AY83" s="367"/>
      <c r="AZ83" s="367"/>
    </row>
    <row r="84" spans="46:52" ht="13.5" customHeight="1" hidden="1">
      <c r="AT84" s="367"/>
      <c r="AU84" s="367"/>
      <c r="AV84" s="367"/>
      <c r="AW84" s="367"/>
      <c r="AX84" s="367"/>
      <c r="AY84" s="367"/>
      <c r="AZ84" s="367"/>
    </row>
    <row r="85" spans="46:52" ht="14.25" customHeight="1" hidden="1">
      <c r="AT85" s="367"/>
      <c r="AU85" s="367"/>
      <c r="AV85" s="367"/>
      <c r="AW85" s="367"/>
      <c r="AX85" s="367"/>
      <c r="AY85" s="367"/>
      <c r="AZ85" s="367"/>
    </row>
    <row r="86" ht="12.75" hidden="1"/>
    <row r="87" spans="6:41" ht="12.75" hidden="1">
      <c r="F87" s="56">
        <v>1</v>
      </c>
      <c r="G87" s="56"/>
      <c r="H87" s="56">
        <v>2</v>
      </c>
      <c r="I87" s="56"/>
      <c r="J87" s="56">
        <v>3</v>
      </c>
      <c r="K87" s="56">
        <v>4</v>
      </c>
      <c r="L87" s="56"/>
      <c r="M87" s="56">
        <v>5</v>
      </c>
      <c r="N87" s="56"/>
      <c r="O87" s="56">
        <v>6</v>
      </c>
      <c r="P87" s="56">
        <v>7</v>
      </c>
      <c r="Q87" s="56"/>
      <c r="R87" s="56">
        <v>8</v>
      </c>
      <c r="T87" s="56">
        <v>9</v>
      </c>
      <c r="U87" s="56">
        <v>10</v>
      </c>
      <c r="AO87" s="9">
        <v>20</v>
      </c>
    </row>
    <row r="88" spans="6:41" ht="12.75" hidden="1">
      <c r="F88" s="57">
        <f>SUM(K53:K55,O53:O55)</f>
        <v>79</v>
      </c>
      <c r="G88" s="57" t="e">
        <f>SUM(#REF!)</f>
        <v>#REF!</v>
      </c>
      <c r="H88" s="57">
        <f>SUM(U65:U67,Y65:Y67)</f>
        <v>85</v>
      </c>
      <c r="I88" s="57" t="e">
        <f>SUM(#REF!)</f>
        <v>#REF!</v>
      </c>
      <c r="J88" s="57">
        <f>SUM(Z53:Z55,AD53:AD55)</f>
        <v>84</v>
      </c>
      <c r="K88" s="57">
        <f>SUM(P59:P61,T59:T61)</f>
        <v>43</v>
      </c>
      <c r="L88" s="57" t="e">
        <f>SUM(#REF!)</f>
        <v>#REF!</v>
      </c>
      <c r="M88" s="57">
        <f>SUM(Z71:Z73,AD71:AD73)</f>
        <v>82</v>
      </c>
      <c r="N88" s="57" t="e">
        <f>SUM(#REF!)</f>
        <v>#REF!</v>
      </c>
      <c r="O88" s="57">
        <f>SUM(P53:P55,T53:T55)</f>
        <v>55</v>
      </c>
      <c r="P88" s="57">
        <f>SUM(U59:U61,Y59:Y61)</f>
        <v>49</v>
      </c>
      <c r="Q88" s="57" t="e">
        <f>SUM(#REF!)</f>
        <v>#REF!</v>
      </c>
      <c r="R88" s="57">
        <f>SUM(Z65:Z67,AD65:AD67)</f>
        <v>60</v>
      </c>
      <c r="T88" s="57">
        <f>SUM(U53:U55,Y53:Y55)</f>
        <v>87</v>
      </c>
      <c r="U88" s="57">
        <f>SUM(Z59:Z61,AD59:AD61)</f>
        <v>75</v>
      </c>
      <c r="AO88" s="9">
        <f>SUM(AO50:AO79)</f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9" t="s">
        <v>37</v>
      </c>
      <c r="CE110" s="9" t="s">
        <v>38</v>
      </c>
      <c r="CH110" s="9" t="s">
        <v>39</v>
      </c>
    </row>
    <row r="111" spans="6:86" ht="12.75" hidden="1">
      <c r="F111" s="56">
        <v>1</v>
      </c>
      <c r="G111" s="56"/>
      <c r="H111" s="56">
        <v>2</v>
      </c>
      <c r="I111" s="56"/>
      <c r="J111" s="56">
        <v>3</v>
      </c>
      <c r="K111" s="56">
        <v>4</v>
      </c>
      <c r="L111" s="56"/>
      <c r="M111" s="56">
        <v>5</v>
      </c>
      <c r="N111" s="56"/>
      <c r="O111" s="56">
        <v>6</v>
      </c>
      <c r="P111" s="56">
        <v>7</v>
      </c>
      <c r="Q111" s="56"/>
      <c r="R111" s="56">
        <v>8</v>
      </c>
      <c r="T111" s="56">
        <v>9</v>
      </c>
      <c r="U111" s="56">
        <v>10</v>
      </c>
      <c r="CB111" s="9" t="s">
        <v>8</v>
      </c>
      <c r="CE111" s="9" t="s">
        <v>8</v>
      </c>
      <c r="CH111" s="9" t="s">
        <v>8</v>
      </c>
    </row>
    <row r="112" spans="6:138" ht="12.75" hidden="1">
      <c r="F112" s="57">
        <f aca="true" t="shared" si="4" ref="F112:R112">F88</f>
        <v>79</v>
      </c>
      <c r="G112" s="57" t="e">
        <f t="shared" si="4"/>
        <v>#REF!</v>
      </c>
      <c r="H112" s="57">
        <f t="shared" si="4"/>
        <v>85</v>
      </c>
      <c r="I112" s="57" t="e">
        <f t="shared" si="4"/>
        <v>#REF!</v>
      </c>
      <c r="J112" s="57">
        <f t="shared" si="4"/>
        <v>84</v>
      </c>
      <c r="K112" s="57">
        <f t="shared" si="4"/>
        <v>43</v>
      </c>
      <c r="L112" s="57" t="e">
        <f t="shared" si="4"/>
        <v>#REF!</v>
      </c>
      <c r="M112" s="57">
        <f t="shared" si="4"/>
        <v>82</v>
      </c>
      <c r="N112" s="57" t="e">
        <f t="shared" si="4"/>
        <v>#REF!</v>
      </c>
      <c r="O112" s="57">
        <f t="shared" si="4"/>
        <v>55</v>
      </c>
      <c r="P112" s="57">
        <f t="shared" si="4"/>
        <v>49</v>
      </c>
      <c r="Q112" s="57" t="e">
        <f t="shared" si="4"/>
        <v>#REF!</v>
      </c>
      <c r="R112" s="57">
        <f t="shared" si="4"/>
        <v>60</v>
      </c>
      <c r="T112" s="57">
        <f>T88</f>
        <v>87</v>
      </c>
      <c r="U112" s="57">
        <f>U88</f>
        <v>75</v>
      </c>
      <c r="CB112" s="10" t="e">
        <f>IF(CB113&lt;7,"A",IF(CB113&gt;12,"C","B"))</f>
        <v>#REF!</v>
      </c>
      <c r="CC112" s="10"/>
      <c r="CD112" s="10"/>
      <c r="CE112" s="10"/>
      <c r="CF112" s="10"/>
      <c r="CG112" s="10"/>
      <c r="CH112" s="10"/>
      <c r="CI112" s="10"/>
      <c r="CJ112" s="10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</row>
    <row r="113" spans="80:138" ht="12.75" hidden="1">
      <c r="CB113" s="10" t="e">
        <f>#REF!</f>
        <v>#REF!</v>
      </c>
      <c r="CC113" s="10"/>
      <c r="CD113" s="10"/>
      <c r="CE113" s="10" t="e">
        <f>CB113</f>
        <v>#REF!</v>
      </c>
      <c r="CF113" s="10"/>
      <c r="CG113" s="10"/>
      <c r="CH113" s="10" t="e">
        <f>CB113</f>
        <v>#REF!</v>
      </c>
      <c r="CI113" s="10"/>
      <c r="CJ113" s="10"/>
      <c r="CL113" s="58"/>
      <c r="CM113" s="58">
        <v>1</v>
      </c>
      <c r="CN113" s="58"/>
      <c r="CO113" s="58"/>
      <c r="CP113" s="58">
        <v>2</v>
      </c>
      <c r="CQ113" s="58"/>
      <c r="CR113" s="58"/>
      <c r="CS113" s="58">
        <v>3</v>
      </c>
      <c r="CT113" s="58"/>
      <c r="CU113" s="58"/>
      <c r="CV113" s="58">
        <v>4</v>
      </c>
      <c r="CW113" s="58"/>
      <c r="CX113" s="58"/>
      <c r="CY113" s="58">
        <v>5</v>
      </c>
      <c r="CZ113" s="58"/>
      <c r="DA113" s="58"/>
      <c r="DB113" s="58">
        <v>6</v>
      </c>
      <c r="DC113" s="58"/>
      <c r="DD113" s="58"/>
      <c r="DE113" s="58">
        <v>7</v>
      </c>
      <c r="DF113" s="58"/>
      <c r="DG113" s="58"/>
      <c r="DH113" s="58">
        <v>8</v>
      </c>
      <c r="DI113" s="58"/>
      <c r="DJ113" s="58"/>
      <c r="DK113" s="58">
        <v>9</v>
      </c>
      <c r="DL113" s="58"/>
      <c r="DM113" s="58"/>
      <c r="DN113" s="58">
        <v>10</v>
      </c>
      <c r="DO113" s="58"/>
      <c r="DP113" s="58"/>
      <c r="DQ113" s="58">
        <v>11</v>
      </c>
      <c r="DR113" s="58"/>
      <c r="DS113" s="58"/>
      <c r="DT113" s="58">
        <v>12</v>
      </c>
      <c r="DU113" s="58"/>
      <c r="DV113" s="58"/>
      <c r="DW113" s="58">
        <v>13</v>
      </c>
      <c r="DX113" s="58"/>
      <c r="DY113" s="58"/>
      <c r="DZ113" s="58">
        <v>14</v>
      </c>
      <c r="EA113" s="58"/>
      <c r="EB113" s="58"/>
      <c r="EC113" s="58">
        <v>15</v>
      </c>
      <c r="ED113" s="58"/>
      <c r="EE113" s="58"/>
      <c r="EF113" s="58">
        <v>16</v>
      </c>
      <c r="EG113" s="58"/>
      <c r="EH113" s="58"/>
    </row>
    <row r="114" spans="79:138" ht="12.75">
      <c r="CA114" s="9">
        <v>1</v>
      </c>
      <c r="CB114" s="58" t="e">
        <f aca="true" t="shared" si="5" ref="CB114:CD119">IF($CB$113=1,CM114,IF($CB$113=2,CP114,IF($CB$113=3,CS114,IF($CB$113=4,CV114,IF($CB$113=5,CY114,IF($CB$113=6,DB114,""))))))</f>
        <v>#REF!</v>
      </c>
      <c r="CC114" s="58" t="e">
        <f t="shared" si="5"/>
        <v>#REF!</v>
      </c>
      <c r="CD114" s="58" t="e">
        <f t="shared" si="5"/>
        <v>#REF!</v>
      </c>
      <c r="CE114" s="58" t="e">
        <f aca="true" t="shared" si="6" ref="CE114:CG125">IF($CB$113=7,DE114,IF($CB$113=8,DH114,IF($CB$113=9,DK114,IF($CB$113=10,DN114,IF($CB$113=11,DQ114,IF($CB$113=12,DT114,""))))))</f>
        <v>#REF!</v>
      </c>
      <c r="CF114" s="58" t="e">
        <f t="shared" si="6"/>
        <v>#REF!</v>
      </c>
      <c r="CG114" s="58" t="e">
        <f t="shared" si="6"/>
        <v>#REF!</v>
      </c>
      <c r="CH114" s="58" t="e">
        <f aca="true" t="shared" si="7" ref="CH114:CJ124">IF($CB$113=13,DW114,IF($CB$113=14,DZ114,IF($CB$113=15,EC114,IF($CB$113=16,EF114,""))))</f>
        <v>#REF!</v>
      </c>
      <c r="CI114" s="58" t="e">
        <f t="shared" si="7"/>
        <v>#REF!</v>
      </c>
      <c r="CJ114" s="58" t="e">
        <f t="shared" si="7"/>
        <v>#REF!</v>
      </c>
      <c r="CL114" s="58"/>
      <c r="CM114" s="58">
        <v>1</v>
      </c>
      <c r="CN114" s="58" t="s">
        <v>40</v>
      </c>
      <c r="CO114" s="58" t="s">
        <v>41</v>
      </c>
      <c r="CP114" s="58">
        <v>1</v>
      </c>
      <c r="CQ114" s="58" t="s">
        <v>42</v>
      </c>
      <c r="CR114" s="58" t="s">
        <v>43</v>
      </c>
      <c r="CS114" s="58">
        <v>1</v>
      </c>
      <c r="CT114" s="58" t="s">
        <v>44</v>
      </c>
      <c r="CU114" s="58" t="s">
        <v>43</v>
      </c>
      <c r="CV114" s="58">
        <v>1</v>
      </c>
      <c r="CW114" s="58" t="s">
        <v>45</v>
      </c>
      <c r="CX114" s="58" t="s">
        <v>46</v>
      </c>
      <c r="CY114" s="58">
        <v>1</v>
      </c>
      <c r="CZ114" s="58" t="s">
        <v>47</v>
      </c>
      <c r="DA114" s="58" t="s">
        <v>48</v>
      </c>
      <c r="DB114" s="58" t="s">
        <v>49</v>
      </c>
      <c r="DC114" s="58" t="s">
        <v>50</v>
      </c>
      <c r="DD114" s="58" t="s">
        <v>51</v>
      </c>
      <c r="DE114" s="58" t="s">
        <v>52</v>
      </c>
      <c r="DF114" s="58" t="s">
        <v>42</v>
      </c>
      <c r="DG114" s="58" t="s">
        <v>43</v>
      </c>
      <c r="DH114" s="58" t="s">
        <v>53</v>
      </c>
      <c r="DI114" s="58" t="s">
        <v>54</v>
      </c>
      <c r="DJ114" s="58" t="s">
        <v>55</v>
      </c>
      <c r="DK114" s="58" t="s">
        <v>56</v>
      </c>
      <c r="DL114" s="58" t="s">
        <v>54</v>
      </c>
      <c r="DM114" s="58" t="s">
        <v>55</v>
      </c>
      <c r="DN114" s="58" t="s">
        <v>57</v>
      </c>
      <c r="DO114" s="58" t="s">
        <v>58</v>
      </c>
      <c r="DP114" s="58" t="s">
        <v>51</v>
      </c>
      <c r="DQ114" s="58">
        <v>0</v>
      </c>
      <c r="DR114" s="58">
        <v>0</v>
      </c>
      <c r="DS114" s="58">
        <v>0</v>
      </c>
      <c r="DT114" s="58">
        <v>0</v>
      </c>
      <c r="DU114" s="58">
        <v>0</v>
      </c>
      <c r="DV114" s="58">
        <v>0</v>
      </c>
      <c r="DW114" s="58" t="s">
        <v>57</v>
      </c>
      <c r="DX114" s="58" t="s">
        <v>58</v>
      </c>
      <c r="DY114" s="58" t="s">
        <v>51</v>
      </c>
      <c r="DZ114" s="58">
        <v>0</v>
      </c>
      <c r="EA114" s="58">
        <v>0</v>
      </c>
      <c r="EB114" s="58">
        <v>0</v>
      </c>
      <c r="EC114" s="58">
        <v>0</v>
      </c>
      <c r="ED114" s="58">
        <v>0</v>
      </c>
      <c r="EE114" s="58">
        <v>0</v>
      </c>
      <c r="EF114" s="58">
        <v>0</v>
      </c>
      <c r="EG114" s="58">
        <v>0</v>
      </c>
      <c r="EH114" s="58">
        <v>0</v>
      </c>
    </row>
    <row r="115" spans="79:138" ht="12.75">
      <c r="CA115" s="9">
        <v>2</v>
      </c>
      <c r="CB115" s="58" t="e">
        <f t="shared" si="5"/>
        <v>#REF!</v>
      </c>
      <c r="CC115" s="58" t="e">
        <f t="shared" si="5"/>
        <v>#REF!</v>
      </c>
      <c r="CD115" s="58" t="e">
        <f t="shared" si="5"/>
        <v>#REF!</v>
      </c>
      <c r="CE115" s="58" t="e">
        <f t="shared" si="6"/>
        <v>#REF!</v>
      </c>
      <c r="CF115" s="58" t="e">
        <f t="shared" si="6"/>
        <v>#REF!</v>
      </c>
      <c r="CG115" s="58" t="e">
        <f t="shared" si="6"/>
        <v>#REF!</v>
      </c>
      <c r="CH115" s="58" t="e">
        <f t="shared" si="7"/>
        <v>#REF!</v>
      </c>
      <c r="CI115" s="58" t="e">
        <f t="shared" si="7"/>
        <v>#REF!</v>
      </c>
      <c r="CJ115" s="58" t="e">
        <f t="shared" si="7"/>
        <v>#REF!</v>
      </c>
      <c r="CL115" s="58"/>
      <c r="CM115" s="58">
        <v>2</v>
      </c>
      <c r="CN115" s="58" t="s">
        <v>59</v>
      </c>
      <c r="CO115" s="58" t="s">
        <v>51</v>
      </c>
      <c r="CP115" s="58">
        <v>2</v>
      </c>
      <c r="CQ115" s="58" t="s">
        <v>58</v>
      </c>
      <c r="CR115" s="58" t="s">
        <v>51</v>
      </c>
      <c r="CS115" s="58">
        <v>2</v>
      </c>
      <c r="CT115" s="58" t="s">
        <v>60</v>
      </c>
      <c r="CU115" s="58" t="s">
        <v>43</v>
      </c>
      <c r="CV115" s="58">
        <v>2</v>
      </c>
      <c r="CW115" s="58" t="s">
        <v>61</v>
      </c>
      <c r="CX115" s="58" t="s">
        <v>43</v>
      </c>
      <c r="CY115" s="58">
        <v>2</v>
      </c>
      <c r="CZ115" s="58" t="s">
        <v>62</v>
      </c>
      <c r="DA115" s="58" t="s">
        <v>63</v>
      </c>
      <c r="DB115" s="58" t="s">
        <v>64</v>
      </c>
      <c r="DC115" s="58" t="s">
        <v>65</v>
      </c>
      <c r="DD115" s="58" t="s">
        <v>43</v>
      </c>
      <c r="DE115" s="58" t="s">
        <v>66</v>
      </c>
      <c r="DF115" s="58" t="s">
        <v>40</v>
      </c>
      <c r="DG115" s="58" t="s">
        <v>41</v>
      </c>
      <c r="DH115" s="58" t="s">
        <v>67</v>
      </c>
      <c r="DI115" s="58" t="s">
        <v>40</v>
      </c>
      <c r="DJ115" s="58" t="s">
        <v>41</v>
      </c>
      <c r="DK115" s="58" t="s">
        <v>68</v>
      </c>
      <c r="DL115" s="58" t="s">
        <v>69</v>
      </c>
      <c r="DM115" s="58" t="s">
        <v>41</v>
      </c>
      <c r="DN115" s="58" t="s">
        <v>70</v>
      </c>
      <c r="DO115" s="58" t="s">
        <v>71</v>
      </c>
      <c r="DP115" s="58" t="s">
        <v>72</v>
      </c>
      <c r="DQ115" s="58">
        <v>0</v>
      </c>
      <c r="DR115" s="58">
        <v>0</v>
      </c>
      <c r="DS115" s="58">
        <v>0</v>
      </c>
      <c r="DT115" s="58">
        <v>0</v>
      </c>
      <c r="DU115" s="58">
        <v>0</v>
      </c>
      <c r="DV115" s="58">
        <v>0</v>
      </c>
      <c r="DW115" s="58" t="s">
        <v>70</v>
      </c>
      <c r="DX115" s="58" t="s">
        <v>71</v>
      </c>
      <c r="DY115" s="58" t="s">
        <v>72</v>
      </c>
      <c r="DZ115" s="58">
        <v>0</v>
      </c>
      <c r="EA115" s="58">
        <v>0</v>
      </c>
      <c r="EB115" s="58">
        <v>0</v>
      </c>
      <c r="EC115" s="58">
        <v>0</v>
      </c>
      <c r="ED115" s="58">
        <v>0</v>
      </c>
      <c r="EE115" s="58">
        <v>0</v>
      </c>
      <c r="EF115" s="58">
        <v>0</v>
      </c>
      <c r="EG115" s="58">
        <v>0</v>
      </c>
      <c r="EH115" s="58">
        <v>0</v>
      </c>
    </row>
    <row r="116" spans="79:138" ht="12.75">
      <c r="CA116" s="9">
        <v>3</v>
      </c>
      <c r="CB116" s="58" t="e">
        <f t="shared" si="5"/>
        <v>#REF!</v>
      </c>
      <c r="CC116" s="58" t="e">
        <f t="shared" si="5"/>
        <v>#REF!</v>
      </c>
      <c r="CD116" s="58" t="e">
        <f t="shared" si="5"/>
        <v>#REF!</v>
      </c>
      <c r="CE116" s="58" t="e">
        <f t="shared" si="6"/>
        <v>#REF!</v>
      </c>
      <c r="CF116" s="58" t="e">
        <f t="shared" si="6"/>
        <v>#REF!</v>
      </c>
      <c r="CG116" s="58" t="e">
        <f t="shared" si="6"/>
        <v>#REF!</v>
      </c>
      <c r="CH116" s="58" t="e">
        <f t="shared" si="7"/>
        <v>#REF!</v>
      </c>
      <c r="CI116" s="58" t="e">
        <f t="shared" si="7"/>
        <v>#REF!</v>
      </c>
      <c r="CJ116" s="58" t="e">
        <f t="shared" si="7"/>
        <v>#REF!</v>
      </c>
      <c r="CL116" s="58"/>
      <c r="CM116" s="58">
        <v>3</v>
      </c>
      <c r="CN116" s="58" t="s">
        <v>73</v>
      </c>
      <c r="CO116" s="58" t="s">
        <v>74</v>
      </c>
      <c r="CP116" s="58">
        <v>3</v>
      </c>
      <c r="CQ116" s="58" t="s">
        <v>75</v>
      </c>
      <c r="CR116" s="58" t="s">
        <v>74</v>
      </c>
      <c r="CS116" s="58">
        <v>3</v>
      </c>
      <c r="CT116" s="58" t="s">
        <v>76</v>
      </c>
      <c r="CU116" s="58" t="s">
        <v>77</v>
      </c>
      <c r="CV116" s="58">
        <v>3</v>
      </c>
      <c r="CW116" s="58" t="s">
        <v>78</v>
      </c>
      <c r="CX116" s="58" t="s">
        <v>48</v>
      </c>
      <c r="CY116" s="58">
        <v>3</v>
      </c>
      <c r="CZ116" s="58" t="s">
        <v>79</v>
      </c>
      <c r="DA116" s="58" t="s">
        <v>41</v>
      </c>
      <c r="DB116" s="58" t="s">
        <v>80</v>
      </c>
      <c r="DC116" s="58" t="s">
        <v>81</v>
      </c>
      <c r="DD116" s="58" t="s">
        <v>43</v>
      </c>
      <c r="DE116" s="58" t="s">
        <v>82</v>
      </c>
      <c r="DF116" s="58" t="s">
        <v>83</v>
      </c>
      <c r="DG116" s="58" t="s">
        <v>48</v>
      </c>
      <c r="DH116" s="58" t="s">
        <v>84</v>
      </c>
      <c r="DI116" s="58" t="s">
        <v>85</v>
      </c>
      <c r="DJ116" s="58" t="s">
        <v>77</v>
      </c>
      <c r="DK116" s="58" t="s">
        <v>86</v>
      </c>
      <c r="DL116" s="58" t="s">
        <v>87</v>
      </c>
      <c r="DM116" s="58" t="s">
        <v>88</v>
      </c>
      <c r="DN116" s="58" t="s">
        <v>89</v>
      </c>
      <c r="DO116" s="58" t="s">
        <v>71</v>
      </c>
      <c r="DP116" s="58" t="s">
        <v>72</v>
      </c>
      <c r="DQ116" s="58">
        <v>0</v>
      </c>
      <c r="DR116" s="58">
        <v>0</v>
      </c>
      <c r="DS116" s="58">
        <v>0</v>
      </c>
      <c r="DT116" s="58">
        <v>0</v>
      </c>
      <c r="DU116" s="58">
        <v>0</v>
      </c>
      <c r="DV116" s="58">
        <v>0</v>
      </c>
      <c r="DW116" s="58" t="s">
        <v>89</v>
      </c>
      <c r="DX116" s="58" t="s">
        <v>71</v>
      </c>
      <c r="DY116" s="58" t="s">
        <v>72</v>
      </c>
      <c r="DZ116" s="58">
        <v>0</v>
      </c>
      <c r="EA116" s="58">
        <v>0</v>
      </c>
      <c r="EB116" s="58">
        <v>0</v>
      </c>
      <c r="EC116" s="58">
        <v>0</v>
      </c>
      <c r="ED116" s="58">
        <v>0</v>
      </c>
      <c r="EE116" s="58">
        <v>0</v>
      </c>
      <c r="EF116" s="58">
        <v>0</v>
      </c>
      <c r="EG116" s="58">
        <v>0</v>
      </c>
      <c r="EH116" s="58">
        <v>0</v>
      </c>
    </row>
    <row r="117" spans="79:138" ht="12.75">
      <c r="CA117" s="9">
        <v>4</v>
      </c>
      <c r="CB117" s="58" t="e">
        <f t="shared" si="5"/>
        <v>#REF!</v>
      </c>
      <c r="CC117" s="58" t="e">
        <f t="shared" si="5"/>
        <v>#REF!</v>
      </c>
      <c r="CD117" s="58" t="e">
        <f t="shared" si="5"/>
        <v>#REF!</v>
      </c>
      <c r="CE117" s="58" t="e">
        <f t="shared" si="6"/>
        <v>#REF!</v>
      </c>
      <c r="CF117" s="58" t="e">
        <f t="shared" si="6"/>
        <v>#REF!</v>
      </c>
      <c r="CG117" s="58" t="e">
        <f t="shared" si="6"/>
        <v>#REF!</v>
      </c>
      <c r="CH117" s="58" t="e">
        <f t="shared" si="7"/>
        <v>#REF!</v>
      </c>
      <c r="CI117" s="58" t="e">
        <f t="shared" si="7"/>
        <v>#REF!</v>
      </c>
      <c r="CJ117" s="58" t="e">
        <f t="shared" si="7"/>
        <v>#REF!</v>
      </c>
      <c r="CL117" s="58"/>
      <c r="CM117" s="58">
        <v>4</v>
      </c>
      <c r="CN117" s="58" t="s">
        <v>90</v>
      </c>
      <c r="CO117" s="58" t="s">
        <v>91</v>
      </c>
      <c r="CP117" s="58">
        <v>4</v>
      </c>
      <c r="CQ117" s="58" t="s">
        <v>92</v>
      </c>
      <c r="CR117" s="58" t="s">
        <v>63</v>
      </c>
      <c r="CS117" s="58">
        <v>4</v>
      </c>
      <c r="CT117" s="58" t="s">
        <v>93</v>
      </c>
      <c r="CU117" s="58" t="s">
        <v>46</v>
      </c>
      <c r="CV117" s="58">
        <v>4</v>
      </c>
      <c r="CW117" s="58" t="s">
        <v>94</v>
      </c>
      <c r="CX117" s="58" t="s">
        <v>95</v>
      </c>
      <c r="CY117" s="58">
        <v>4</v>
      </c>
      <c r="CZ117" s="58" t="s">
        <v>96</v>
      </c>
      <c r="DA117" s="58" t="s">
        <v>72</v>
      </c>
      <c r="DB117" s="58" t="s">
        <v>97</v>
      </c>
      <c r="DC117" s="58" t="s">
        <v>98</v>
      </c>
      <c r="DD117" s="58" t="s">
        <v>88</v>
      </c>
      <c r="DE117" s="58" t="s">
        <v>99</v>
      </c>
      <c r="DF117" s="58" t="s">
        <v>100</v>
      </c>
      <c r="DG117" s="58" t="s">
        <v>101</v>
      </c>
      <c r="DH117" s="58" t="s">
        <v>102</v>
      </c>
      <c r="DI117" s="58" t="s">
        <v>75</v>
      </c>
      <c r="DJ117" s="58" t="s">
        <v>74</v>
      </c>
      <c r="DK117" s="58" t="s">
        <v>103</v>
      </c>
      <c r="DL117" s="58" t="s">
        <v>62</v>
      </c>
      <c r="DM117" s="58" t="s">
        <v>63</v>
      </c>
      <c r="DN117" s="58" t="s">
        <v>104</v>
      </c>
      <c r="DO117" s="58" t="s">
        <v>105</v>
      </c>
      <c r="DP117" s="58" t="s">
        <v>74</v>
      </c>
      <c r="DQ117" s="58">
        <v>0</v>
      </c>
      <c r="DR117" s="58">
        <v>0</v>
      </c>
      <c r="DS117" s="58">
        <v>0</v>
      </c>
      <c r="DT117" s="58">
        <v>0</v>
      </c>
      <c r="DU117" s="58">
        <v>0</v>
      </c>
      <c r="DV117" s="58">
        <v>0</v>
      </c>
      <c r="DW117" s="58" t="s">
        <v>104</v>
      </c>
      <c r="DX117" s="58" t="s">
        <v>105</v>
      </c>
      <c r="DY117" s="58" t="s">
        <v>74</v>
      </c>
      <c r="DZ117" s="58">
        <v>0</v>
      </c>
      <c r="EA117" s="58">
        <v>0</v>
      </c>
      <c r="EB117" s="58">
        <v>0</v>
      </c>
      <c r="EC117" s="58">
        <v>0</v>
      </c>
      <c r="ED117" s="58">
        <v>0</v>
      </c>
      <c r="EE117" s="58">
        <v>0</v>
      </c>
      <c r="EF117" s="58">
        <v>0</v>
      </c>
      <c r="EG117" s="58">
        <v>0</v>
      </c>
      <c r="EH117" s="58">
        <v>0</v>
      </c>
    </row>
    <row r="118" spans="79:138" ht="12.75">
      <c r="CA118" s="9">
        <v>5</v>
      </c>
      <c r="CB118" s="58" t="e">
        <f t="shared" si="5"/>
        <v>#REF!</v>
      </c>
      <c r="CC118" s="58" t="e">
        <f t="shared" si="5"/>
        <v>#REF!</v>
      </c>
      <c r="CD118" s="58" t="e">
        <f t="shared" si="5"/>
        <v>#REF!</v>
      </c>
      <c r="CE118" s="58" t="e">
        <f t="shared" si="6"/>
        <v>#REF!</v>
      </c>
      <c r="CF118" s="58" t="e">
        <f t="shared" si="6"/>
        <v>#REF!</v>
      </c>
      <c r="CG118" s="58" t="e">
        <f t="shared" si="6"/>
        <v>#REF!</v>
      </c>
      <c r="CH118" s="58" t="e">
        <f t="shared" si="7"/>
        <v>#REF!</v>
      </c>
      <c r="CI118" s="58" t="e">
        <f t="shared" si="7"/>
        <v>#REF!</v>
      </c>
      <c r="CJ118" s="58" t="e">
        <f t="shared" si="7"/>
        <v>#REF!</v>
      </c>
      <c r="CL118" s="58"/>
      <c r="CM118" s="58">
        <v>0</v>
      </c>
      <c r="CN118" s="58" t="s">
        <v>106</v>
      </c>
      <c r="CO118" s="58" t="s">
        <v>101</v>
      </c>
      <c r="CP118" s="58">
        <v>0</v>
      </c>
      <c r="CQ118" s="58">
        <v>0</v>
      </c>
      <c r="CR118" s="58">
        <v>0</v>
      </c>
      <c r="CS118" s="58">
        <v>0</v>
      </c>
      <c r="CT118" s="58">
        <v>0</v>
      </c>
      <c r="CU118" s="58">
        <v>0</v>
      </c>
      <c r="CV118" s="58">
        <v>5</v>
      </c>
      <c r="CW118" s="58" t="s">
        <v>69</v>
      </c>
      <c r="CX118" s="58" t="s">
        <v>41</v>
      </c>
      <c r="CY118" s="58">
        <v>5</v>
      </c>
      <c r="CZ118" s="58" t="s">
        <v>107</v>
      </c>
      <c r="DA118" s="58" t="s">
        <v>108</v>
      </c>
      <c r="DB118" s="58" t="s">
        <v>109</v>
      </c>
      <c r="DC118" s="58" t="s">
        <v>110</v>
      </c>
      <c r="DD118" s="58" t="s">
        <v>51</v>
      </c>
      <c r="DE118" s="58">
        <v>0</v>
      </c>
      <c r="DF118" s="58">
        <v>0</v>
      </c>
      <c r="DG118" s="58">
        <v>0</v>
      </c>
      <c r="DH118" s="58">
        <v>0</v>
      </c>
      <c r="DI118" s="58">
        <v>0</v>
      </c>
      <c r="DJ118" s="58">
        <v>0</v>
      </c>
      <c r="DK118" s="58" t="s">
        <v>111</v>
      </c>
      <c r="DL118" s="58" t="s">
        <v>83</v>
      </c>
      <c r="DM118" s="58" t="s">
        <v>48</v>
      </c>
      <c r="DN118" s="58" t="s">
        <v>112</v>
      </c>
      <c r="DO118" s="58" t="s">
        <v>93</v>
      </c>
      <c r="DP118" s="58" t="s">
        <v>46</v>
      </c>
      <c r="DQ118" s="58">
        <v>0</v>
      </c>
      <c r="DR118" s="58">
        <v>0</v>
      </c>
      <c r="DS118" s="58">
        <v>0</v>
      </c>
      <c r="DT118" s="58">
        <v>0</v>
      </c>
      <c r="DU118" s="58">
        <v>0</v>
      </c>
      <c r="DV118" s="58">
        <v>0</v>
      </c>
      <c r="DW118" s="58" t="s">
        <v>112</v>
      </c>
      <c r="DX118" s="58" t="s">
        <v>93</v>
      </c>
      <c r="DY118" s="58" t="s">
        <v>46</v>
      </c>
      <c r="DZ118" s="58">
        <v>0</v>
      </c>
      <c r="EA118" s="58">
        <v>0</v>
      </c>
      <c r="EB118" s="58">
        <v>0</v>
      </c>
      <c r="EC118" s="58">
        <v>0</v>
      </c>
      <c r="ED118" s="58">
        <v>0</v>
      </c>
      <c r="EE118" s="58">
        <v>0</v>
      </c>
      <c r="EF118" s="58">
        <v>0</v>
      </c>
      <c r="EG118" s="58">
        <v>0</v>
      </c>
      <c r="EH118" s="58">
        <v>0</v>
      </c>
    </row>
    <row r="119" spans="79:138" ht="12.75">
      <c r="CA119" s="9">
        <v>6</v>
      </c>
      <c r="CB119" s="58" t="e">
        <f t="shared" si="5"/>
        <v>#REF!</v>
      </c>
      <c r="CC119" s="58" t="e">
        <f t="shared" si="5"/>
        <v>#REF!</v>
      </c>
      <c r="CD119" s="58" t="e">
        <f t="shared" si="5"/>
        <v>#REF!</v>
      </c>
      <c r="CE119" s="58" t="e">
        <f t="shared" si="6"/>
        <v>#REF!</v>
      </c>
      <c r="CF119" s="58" t="e">
        <f t="shared" si="6"/>
        <v>#REF!</v>
      </c>
      <c r="CG119" s="58" t="e">
        <f t="shared" si="6"/>
        <v>#REF!</v>
      </c>
      <c r="CH119" s="58" t="e">
        <f t="shared" si="7"/>
        <v>#REF!</v>
      </c>
      <c r="CI119" s="58" t="e">
        <f t="shared" si="7"/>
        <v>#REF!</v>
      </c>
      <c r="CJ119" s="58" t="e">
        <f t="shared" si="7"/>
        <v>#REF!</v>
      </c>
      <c r="CL119" s="58"/>
      <c r="CM119" s="58">
        <v>0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0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6</v>
      </c>
      <c r="CZ119" s="58">
        <v>0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8">
        <v>0</v>
      </c>
      <c r="DG119" s="58">
        <v>0</v>
      </c>
      <c r="DH119" s="58">
        <v>0</v>
      </c>
      <c r="DI119" s="58">
        <v>0</v>
      </c>
      <c r="DJ119" s="58">
        <v>0</v>
      </c>
      <c r="DK119" s="58">
        <v>0</v>
      </c>
      <c r="DL119" s="58">
        <v>0</v>
      </c>
      <c r="DM119" s="58">
        <v>0</v>
      </c>
      <c r="DN119" s="58">
        <v>0</v>
      </c>
      <c r="DO119" s="58">
        <v>0</v>
      </c>
      <c r="DP119" s="58">
        <v>0</v>
      </c>
      <c r="DQ119" s="58">
        <v>0</v>
      </c>
      <c r="DR119" s="58">
        <v>0</v>
      </c>
      <c r="DS119" s="58">
        <v>0</v>
      </c>
      <c r="DT119" s="58">
        <v>0</v>
      </c>
      <c r="DU119" s="58">
        <v>0</v>
      </c>
      <c r="DV119" s="58">
        <v>0</v>
      </c>
      <c r="DW119" s="58">
        <v>0</v>
      </c>
      <c r="DX119" s="58">
        <v>0</v>
      </c>
      <c r="DY119" s="58">
        <v>0</v>
      </c>
      <c r="DZ119" s="58">
        <v>0</v>
      </c>
      <c r="EA119" s="58">
        <v>0</v>
      </c>
      <c r="EB119" s="58">
        <v>0</v>
      </c>
      <c r="EC119" s="58">
        <v>0</v>
      </c>
      <c r="ED119" s="58">
        <v>0</v>
      </c>
      <c r="EE119" s="58">
        <v>0</v>
      </c>
      <c r="EF119" s="58">
        <v>0</v>
      </c>
      <c r="EG119" s="58">
        <v>0</v>
      </c>
      <c r="EH119" s="58">
        <v>0</v>
      </c>
    </row>
    <row r="120" spans="79:138" ht="12.75">
      <c r="CA120" s="9">
        <v>7</v>
      </c>
      <c r="CB120" s="58" t="e">
        <f>IF($CB$113=1,$CM120,IF($CB$113=2,$CP120,IF($CB$113=3,$CS120,IF($CB$113=4,$CV120,IF($CB$113=5,$CY120,IF($CB$113=6,$DB120,""))))))</f>
        <v>#REF!</v>
      </c>
      <c r="CC120" s="58" t="e">
        <f>IF($CB$113=1,$CM120,IF($CB$113=2,$CP120,IF($CB$113=3,$CS120,IF($CB$113=4,$CV120,IF($CB$113=5,$CY120,IF($CB$113=6,$DB120,""))))))</f>
        <v>#REF!</v>
      </c>
      <c r="CD120" s="58" t="e">
        <f>IF($CB$113=1,$CM120,IF($CB$113=2,$CP120,IF($CB$113=3,$CS120,IF($CB$113=4,$CV120,IF($CB$113=5,$CY120,IF($CB$113=6,$DB120,""))))))</f>
        <v>#REF!</v>
      </c>
      <c r="CE120" s="58" t="e">
        <f t="shared" si="6"/>
        <v>#REF!</v>
      </c>
      <c r="CF120" s="58" t="e">
        <f t="shared" si="6"/>
        <v>#REF!</v>
      </c>
      <c r="CG120" s="58" t="e">
        <f t="shared" si="6"/>
        <v>#REF!</v>
      </c>
      <c r="CH120" s="58" t="e">
        <f t="shared" si="7"/>
        <v>#REF!</v>
      </c>
      <c r="CI120" s="58" t="e">
        <f t="shared" si="7"/>
        <v>#REF!</v>
      </c>
      <c r="CJ120" s="58" t="e">
        <f t="shared" si="7"/>
        <v>#REF!</v>
      </c>
      <c r="CL120" s="58"/>
      <c r="CM120" s="58">
        <v>0</v>
      </c>
      <c r="CN120" s="58">
        <v>0</v>
      </c>
      <c r="CO120" s="58">
        <v>0</v>
      </c>
      <c r="CP120" s="58">
        <v>0</v>
      </c>
      <c r="CQ120" s="58">
        <v>0</v>
      </c>
      <c r="CR120" s="58">
        <v>0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0</v>
      </c>
      <c r="CY120" s="58">
        <v>0</v>
      </c>
      <c r="CZ120" s="58">
        <v>0</v>
      </c>
      <c r="DA120" s="58">
        <v>0</v>
      </c>
      <c r="DB120" s="58">
        <v>0</v>
      </c>
      <c r="DC120" s="58">
        <v>0</v>
      </c>
      <c r="DD120" s="58">
        <v>0</v>
      </c>
      <c r="DE120" s="58">
        <v>0</v>
      </c>
      <c r="DF120" s="58">
        <v>0</v>
      </c>
      <c r="DG120" s="58">
        <v>0</v>
      </c>
      <c r="DH120" s="58">
        <v>0</v>
      </c>
      <c r="DI120" s="58">
        <v>0</v>
      </c>
      <c r="DJ120" s="58">
        <v>0</v>
      </c>
      <c r="DK120" s="58">
        <v>0</v>
      </c>
      <c r="DL120" s="58">
        <v>0</v>
      </c>
      <c r="DM120" s="58">
        <v>0</v>
      </c>
      <c r="DN120" s="58">
        <v>0</v>
      </c>
      <c r="DO120" s="58">
        <v>0</v>
      </c>
      <c r="DP120" s="58">
        <v>0</v>
      </c>
      <c r="DQ120" s="58">
        <v>0</v>
      </c>
      <c r="DR120" s="58">
        <v>0</v>
      </c>
      <c r="DS120" s="58">
        <v>0</v>
      </c>
      <c r="DT120" s="58">
        <v>0</v>
      </c>
      <c r="DU120" s="58">
        <v>0</v>
      </c>
      <c r="DV120" s="58">
        <v>0</v>
      </c>
      <c r="DW120" s="58">
        <v>0</v>
      </c>
      <c r="DX120" s="58">
        <v>0</v>
      </c>
      <c r="DY120" s="58">
        <v>0</v>
      </c>
      <c r="DZ120" s="58">
        <v>0</v>
      </c>
      <c r="EA120" s="58">
        <v>0</v>
      </c>
      <c r="EB120" s="58">
        <v>0</v>
      </c>
      <c r="EC120" s="58">
        <v>0</v>
      </c>
      <c r="ED120" s="58">
        <v>0</v>
      </c>
      <c r="EE120" s="58">
        <v>0</v>
      </c>
      <c r="EF120" s="58">
        <v>0</v>
      </c>
      <c r="EG120" s="58">
        <v>0</v>
      </c>
      <c r="EH120" s="58">
        <v>0</v>
      </c>
    </row>
    <row r="121" spans="79:138" ht="12.75">
      <c r="CA121" s="9">
        <v>8</v>
      </c>
      <c r="CB121" s="58" t="e">
        <f aca="true" t="shared" si="8" ref="CB121:CD125">IF($CB$113=1,CM121,IF($CB$113=2,CP121,IF($CB$113=3,CS121,IF($CB$113=4,CV121,IF($CB$113=5,CY121,IF($CB$113=6,DB121,""))))))</f>
        <v>#REF!</v>
      </c>
      <c r="CC121" s="58" t="e">
        <f t="shared" si="8"/>
        <v>#REF!</v>
      </c>
      <c r="CD121" s="58" t="e">
        <f t="shared" si="8"/>
        <v>#REF!</v>
      </c>
      <c r="CE121" s="58" t="e">
        <f t="shared" si="6"/>
        <v>#REF!</v>
      </c>
      <c r="CF121" s="58" t="e">
        <f t="shared" si="6"/>
        <v>#REF!</v>
      </c>
      <c r="CG121" s="58" t="e">
        <f t="shared" si="6"/>
        <v>#REF!</v>
      </c>
      <c r="CH121" s="58" t="e">
        <f t="shared" si="7"/>
        <v>#REF!</v>
      </c>
      <c r="CI121" s="58" t="e">
        <f t="shared" si="7"/>
        <v>#REF!</v>
      </c>
      <c r="CJ121" s="58" t="e">
        <f t="shared" si="7"/>
        <v>#REF!</v>
      </c>
      <c r="CL121" s="58"/>
      <c r="CM121" s="58">
        <v>0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0</v>
      </c>
      <c r="CZ121" s="58">
        <v>0</v>
      </c>
      <c r="DA121" s="58">
        <v>0</v>
      </c>
      <c r="DB121" s="58">
        <v>0</v>
      </c>
      <c r="DC121" s="58">
        <v>0</v>
      </c>
      <c r="DD121" s="58">
        <v>0</v>
      </c>
      <c r="DE121" s="58">
        <v>0</v>
      </c>
      <c r="DF121" s="58">
        <v>0</v>
      </c>
      <c r="DG121" s="58">
        <v>0</v>
      </c>
      <c r="DH121" s="58">
        <v>0</v>
      </c>
      <c r="DI121" s="58">
        <v>0</v>
      </c>
      <c r="DJ121" s="58">
        <v>0</v>
      </c>
      <c r="DK121" s="58">
        <v>0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0</v>
      </c>
      <c r="DT121" s="58">
        <v>0</v>
      </c>
      <c r="DU121" s="58">
        <v>0</v>
      </c>
      <c r="DV121" s="58">
        <v>0</v>
      </c>
      <c r="DW121" s="58">
        <v>0</v>
      </c>
      <c r="DX121" s="58">
        <v>0</v>
      </c>
      <c r="DY121" s="58">
        <v>0</v>
      </c>
      <c r="DZ121" s="58">
        <v>0</v>
      </c>
      <c r="EA121" s="58">
        <v>0</v>
      </c>
      <c r="EB121" s="58">
        <v>0</v>
      </c>
      <c r="EC121" s="58">
        <v>0</v>
      </c>
      <c r="ED121" s="58">
        <v>0</v>
      </c>
      <c r="EE121" s="58">
        <v>0</v>
      </c>
      <c r="EF121" s="58">
        <v>0</v>
      </c>
      <c r="EG121" s="58">
        <v>0</v>
      </c>
      <c r="EH121" s="58">
        <v>0</v>
      </c>
    </row>
    <row r="122" spans="79:138" ht="12.75">
      <c r="CA122" s="9">
        <v>9</v>
      </c>
      <c r="CB122" s="58" t="e">
        <f t="shared" si="8"/>
        <v>#REF!</v>
      </c>
      <c r="CC122" s="58" t="e">
        <f t="shared" si="8"/>
        <v>#REF!</v>
      </c>
      <c r="CD122" s="58" t="e">
        <f t="shared" si="8"/>
        <v>#REF!</v>
      </c>
      <c r="CE122" s="58" t="e">
        <f t="shared" si="6"/>
        <v>#REF!</v>
      </c>
      <c r="CF122" s="58" t="e">
        <f t="shared" si="6"/>
        <v>#REF!</v>
      </c>
      <c r="CG122" s="58" t="e">
        <f t="shared" si="6"/>
        <v>#REF!</v>
      </c>
      <c r="CH122" s="58" t="e">
        <f t="shared" si="7"/>
        <v>#REF!</v>
      </c>
      <c r="CI122" s="58" t="e">
        <f t="shared" si="7"/>
        <v>#REF!</v>
      </c>
      <c r="CJ122" s="58" t="e">
        <f t="shared" si="7"/>
        <v>#REF!</v>
      </c>
      <c r="CL122" s="58"/>
      <c r="CM122" s="58">
        <v>0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0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0</v>
      </c>
      <c r="DV122" s="58">
        <v>0</v>
      </c>
      <c r="DW122" s="58">
        <v>0</v>
      </c>
      <c r="DX122" s="58">
        <v>0</v>
      </c>
      <c r="DY122" s="58">
        <v>0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0</v>
      </c>
      <c r="EF122" s="58">
        <v>0</v>
      </c>
      <c r="EG122" s="58">
        <v>0</v>
      </c>
      <c r="EH122" s="58">
        <v>0</v>
      </c>
    </row>
    <row r="123" spans="79:138" ht="12.75">
      <c r="CA123" s="9">
        <v>10</v>
      </c>
      <c r="CB123" s="58" t="e">
        <f t="shared" si="8"/>
        <v>#REF!</v>
      </c>
      <c r="CC123" s="58" t="e">
        <f t="shared" si="8"/>
        <v>#REF!</v>
      </c>
      <c r="CD123" s="58" t="e">
        <f t="shared" si="8"/>
        <v>#REF!</v>
      </c>
      <c r="CE123" s="58" t="e">
        <f t="shared" si="6"/>
        <v>#REF!</v>
      </c>
      <c r="CF123" s="58" t="e">
        <f t="shared" si="6"/>
        <v>#REF!</v>
      </c>
      <c r="CG123" s="58" t="e">
        <f t="shared" si="6"/>
        <v>#REF!</v>
      </c>
      <c r="CH123" s="58" t="e">
        <f t="shared" si="7"/>
        <v>#REF!</v>
      </c>
      <c r="CI123" s="58" t="e">
        <f t="shared" si="7"/>
        <v>#REF!</v>
      </c>
      <c r="CJ123" s="58" t="e">
        <f t="shared" si="7"/>
        <v>#REF!</v>
      </c>
      <c r="CL123" s="58"/>
      <c r="CM123" s="58">
        <v>0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0</v>
      </c>
      <c r="CT123" s="58">
        <v>0</v>
      </c>
      <c r="CU123" s="58">
        <v>0</v>
      </c>
      <c r="CV123" s="58">
        <v>0</v>
      </c>
      <c r="CW123" s="58">
        <v>0</v>
      </c>
      <c r="CX123" s="58">
        <v>0</v>
      </c>
      <c r="CY123" s="58">
        <v>0</v>
      </c>
      <c r="CZ123" s="58">
        <v>0</v>
      </c>
      <c r="DA123" s="58">
        <v>0</v>
      </c>
      <c r="DB123" s="58">
        <v>0</v>
      </c>
      <c r="DC123" s="58">
        <v>0</v>
      </c>
      <c r="DD123" s="58">
        <v>0</v>
      </c>
      <c r="DE123" s="58">
        <v>0</v>
      </c>
      <c r="DF123" s="58">
        <v>0</v>
      </c>
      <c r="DG123" s="58">
        <v>0</v>
      </c>
      <c r="DH123" s="58">
        <v>0</v>
      </c>
      <c r="DI123" s="58">
        <v>0</v>
      </c>
      <c r="DJ123" s="58">
        <v>0</v>
      </c>
      <c r="DK123" s="58">
        <v>0</v>
      </c>
      <c r="DL123" s="58">
        <v>0</v>
      </c>
      <c r="DM123" s="58">
        <v>0</v>
      </c>
      <c r="DN123" s="58">
        <v>0</v>
      </c>
      <c r="DO123" s="58">
        <v>0</v>
      </c>
      <c r="DP123" s="58">
        <v>0</v>
      </c>
      <c r="DQ123" s="58">
        <v>0</v>
      </c>
      <c r="DR123" s="58">
        <v>0</v>
      </c>
      <c r="DS123" s="58">
        <v>0</v>
      </c>
      <c r="DT123" s="58">
        <v>0</v>
      </c>
      <c r="DU123" s="58">
        <v>0</v>
      </c>
      <c r="DV123" s="58">
        <v>0</v>
      </c>
      <c r="DW123" s="58">
        <v>0</v>
      </c>
      <c r="DX123" s="58">
        <v>0</v>
      </c>
      <c r="DY123" s="58">
        <v>0</v>
      </c>
      <c r="DZ123" s="58">
        <v>0</v>
      </c>
      <c r="EA123" s="58">
        <v>0</v>
      </c>
      <c r="EB123" s="58">
        <v>0</v>
      </c>
      <c r="EC123" s="58">
        <v>0</v>
      </c>
      <c r="ED123" s="58">
        <v>0</v>
      </c>
      <c r="EE123" s="58">
        <v>0</v>
      </c>
      <c r="EF123" s="58">
        <v>0</v>
      </c>
      <c r="EG123" s="58">
        <v>0</v>
      </c>
      <c r="EH123" s="58">
        <v>0</v>
      </c>
    </row>
    <row r="124" spans="79:138" ht="12.75">
      <c r="CA124" s="9">
        <v>11</v>
      </c>
      <c r="CB124" s="58" t="e">
        <f t="shared" si="8"/>
        <v>#REF!</v>
      </c>
      <c r="CC124" s="58" t="e">
        <f t="shared" si="8"/>
        <v>#REF!</v>
      </c>
      <c r="CD124" s="58" t="e">
        <f t="shared" si="8"/>
        <v>#REF!</v>
      </c>
      <c r="CE124" s="58" t="e">
        <f t="shared" si="6"/>
        <v>#REF!</v>
      </c>
      <c r="CF124" s="58" t="e">
        <f t="shared" si="6"/>
        <v>#REF!</v>
      </c>
      <c r="CG124" s="58" t="e">
        <f t="shared" si="6"/>
        <v>#REF!</v>
      </c>
      <c r="CH124" s="58" t="e">
        <f t="shared" si="7"/>
        <v>#REF!</v>
      </c>
      <c r="CI124" s="58" t="e">
        <f t="shared" si="7"/>
        <v>#REF!</v>
      </c>
      <c r="CJ124" s="58" t="e">
        <f t="shared" si="7"/>
        <v>#REF!</v>
      </c>
      <c r="CL124" s="58"/>
      <c r="CM124" s="58">
        <v>0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0</v>
      </c>
      <c r="CY124" s="58">
        <v>0</v>
      </c>
      <c r="CZ124" s="58">
        <v>0</v>
      </c>
      <c r="DA124" s="58">
        <v>0</v>
      </c>
      <c r="DB124" s="58">
        <v>0</v>
      </c>
      <c r="DC124" s="58">
        <v>0</v>
      </c>
      <c r="DD124" s="58">
        <v>0</v>
      </c>
      <c r="DE124" s="58">
        <v>0</v>
      </c>
      <c r="DF124" s="58">
        <v>0</v>
      </c>
      <c r="DG124" s="58">
        <v>0</v>
      </c>
      <c r="DH124" s="58">
        <v>0</v>
      </c>
      <c r="DI124" s="58">
        <v>0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0</v>
      </c>
      <c r="DT124" s="58">
        <v>0</v>
      </c>
      <c r="DU124" s="58">
        <v>0</v>
      </c>
      <c r="DV124" s="58">
        <v>0</v>
      </c>
      <c r="DW124" s="58">
        <v>0</v>
      </c>
      <c r="DX124" s="58">
        <v>0</v>
      </c>
      <c r="DY124" s="58">
        <v>0</v>
      </c>
      <c r="DZ124" s="58">
        <v>0</v>
      </c>
      <c r="EA124" s="58">
        <v>0</v>
      </c>
      <c r="EB124" s="58">
        <v>0</v>
      </c>
      <c r="EC124" s="58">
        <v>0</v>
      </c>
      <c r="ED124" s="58">
        <v>0</v>
      </c>
      <c r="EE124" s="58">
        <v>0</v>
      </c>
      <c r="EF124" s="58">
        <v>0</v>
      </c>
      <c r="EG124" s="58">
        <v>0</v>
      </c>
      <c r="EH124" s="58">
        <v>0</v>
      </c>
    </row>
    <row r="125" spans="79:138" ht="12.75">
      <c r="CA125" s="9">
        <v>12</v>
      </c>
      <c r="CB125" s="58" t="e">
        <f t="shared" si="8"/>
        <v>#REF!</v>
      </c>
      <c r="CC125" s="58" t="e">
        <f t="shared" si="8"/>
        <v>#REF!</v>
      </c>
      <c r="CD125" s="58" t="e">
        <f t="shared" si="8"/>
        <v>#REF!</v>
      </c>
      <c r="CE125" s="58" t="e">
        <f t="shared" si="6"/>
        <v>#REF!</v>
      </c>
      <c r="CF125" s="58" t="e">
        <f t="shared" si="6"/>
        <v>#REF!</v>
      </c>
      <c r="CG125" s="58" t="e">
        <f t="shared" si="6"/>
        <v>#REF!</v>
      </c>
      <c r="CL125" s="58"/>
      <c r="CM125" s="58">
        <v>0</v>
      </c>
      <c r="CN125" s="58">
        <v>0</v>
      </c>
      <c r="CO125" s="58">
        <v>0</v>
      </c>
      <c r="CP125" s="58">
        <v>0</v>
      </c>
      <c r="CQ125" s="58">
        <v>0</v>
      </c>
      <c r="CR125" s="58">
        <v>0</v>
      </c>
      <c r="CS125" s="58">
        <v>0</v>
      </c>
      <c r="CT125" s="58">
        <v>0</v>
      </c>
      <c r="CU125" s="58">
        <v>0</v>
      </c>
      <c r="CV125" s="58">
        <v>0</v>
      </c>
      <c r="CW125" s="58">
        <v>0</v>
      </c>
      <c r="CX125" s="58">
        <v>0</v>
      </c>
      <c r="CY125" s="58">
        <v>0</v>
      </c>
      <c r="CZ125" s="58">
        <v>0</v>
      </c>
      <c r="DA125" s="58">
        <v>0</v>
      </c>
      <c r="DB125" s="58">
        <v>0</v>
      </c>
      <c r="DC125" s="58">
        <v>0</v>
      </c>
      <c r="DD125" s="58">
        <v>0</v>
      </c>
      <c r="DE125" s="58">
        <v>0</v>
      </c>
      <c r="DF125" s="58">
        <v>0</v>
      </c>
      <c r="DG125" s="58">
        <v>0</v>
      </c>
      <c r="DH125" s="58">
        <v>0</v>
      </c>
      <c r="DI125" s="58">
        <v>0</v>
      </c>
      <c r="DJ125" s="58">
        <v>0</v>
      </c>
      <c r="DK125" s="58">
        <v>0</v>
      </c>
      <c r="DL125" s="58">
        <v>0</v>
      </c>
      <c r="DM125" s="58">
        <v>0</v>
      </c>
      <c r="DN125" s="58">
        <v>0</v>
      </c>
      <c r="DO125" s="58">
        <v>0</v>
      </c>
      <c r="DP125" s="58">
        <v>0</v>
      </c>
      <c r="DQ125" s="58">
        <v>0</v>
      </c>
      <c r="DR125" s="58">
        <v>0</v>
      </c>
      <c r="DS125" s="58">
        <v>0</v>
      </c>
      <c r="DT125" s="58">
        <v>0</v>
      </c>
      <c r="DU125" s="58">
        <v>0</v>
      </c>
      <c r="DV125" s="58">
        <v>0</v>
      </c>
      <c r="DW125" s="58">
        <v>0</v>
      </c>
      <c r="DX125" s="58">
        <v>0</v>
      </c>
      <c r="DY125" s="58">
        <v>0</v>
      </c>
      <c r="DZ125" s="58">
        <v>0</v>
      </c>
      <c r="EA125" s="58">
        <v>0</v>
      </c>
      <c r="EB125" s="58">
        <v>0</v>
      </c>
      <c r="EC125" s="58">
        <v>0</v>
      </c>
      <c r="ED125" s="58">
        <v>0</v>
      </c>
      <c r="EE125" s="58">
        <v>0</v>
      </c>
      <c r="EF125" s="58">
        <v>0</v>
      </c>
      <c r="EG125" s="58">
        <v>0</v>
      </c>
      <c r="EH125" s="58">
        <v>0</v>
      </c>
    </row>
    <row r="127" spans="79:88" ht="12.75">
      <c r="CA127" s="9" t="s">
        <v>113</v>
      </c>
      <c r="CB127" s="58" t="e">
        <v>#REF!</v>
      </c>
      <c r="CC127" s="58"/>
      <c r="CD127" s="58"/>
      <c r="CE127" s="58" t="e">
        <v>#REF!</v>
      </c>
      <c r="CF127" s="58"/>
      <c r="CG127" s="58"/>
      <c r="CH127" s="58" t="e">
        <v>#REF!</v>
      </c>
      <c r="CI127" s="58"/>
      <c r="CJ127" s="58"/>
    </row>
    <row r="128" spans="79:88" ht="12.75">
      <c r="CA128" s="9" t="s">
        <v>114</v>
      </c>
      <c r="CB128" s="58" t="e">
        <v>#REF!</v>
      </c>
      <c r="CC128" s="58"/>
      <c r="CD128" s="58"/>
      <c r="CE128" s="58" t="e">
        <v>#REF!</v>
      </c>
      <c r="CF128" s="58"/>
      <c r="CG128" s="58"/>
      <c r="CH128" s="58" t="e">
        <v>#REF!</v>
      </c>
      <c r="CI128" s="58"/>
      <c r="CJ128" s="58"/>
    </row>
    <row r="129" spans="79:88" ht="12.75">
      <c r="CA129" s="9" t="s">
        <v>115</v>
      </c>
      <c r="CB129" s="58" t="e">
        <v>#REF!</v>
      </c>
      <c r="CC129" s="58"/>
      <c r="CD129" s="58"/>
      <c r="CE129" s="58" t="e">
        <v>#REF!</v>
      </c>
      <c r="CF129" s="58"/>
      <c r="CG129" s="58"/>
      <c r="CH129" s="58" t="e">
        <v>#REF!</v>
      </c>
      <c r="CI129" s="58"/>
      <c r="CJ129" s="58"/>
    </row>
    <row r="130" spans="79:88" ht="12.75">
      <c r="CA130" s="9" t="s">
        <v>116</v>
      </c>
      <c r="CB130" s="58" t="e">
        <v>#REF!</v>
      </c>
      <c r="CC130" s="58"/>
      <c r="CD130" s="58"/>
      <c r="CE130" s="58" t="e">
        <v>#REF!</v>
      </c>
      <c r="CF130" s="58"/>
      <c r="CG130" s="58"/>
      <c r="CH130" s="58" t="e">
        <v>#REF!</v>
      </c>
      <c r="CI130" s="58"/>
      <c r="CJ130" s="58"/>
    </row>
    <row r="131" spans="79:88" ht="12.75">
      <c r="CA131" s="9" t="s">
        <v>119</v>
      </c>
      <c r="CB131" s="58" t="e">
        <v>#REF!</v>
      </c>
      <c r="CC131" s="58"/>
      <c r="CD131" s="58"/>
      <c r="CE131" s="58" t="e">
        <v>#REF!</v>
      </c>
      <c r="CF131" s="58"/>
      <c r="CG131" s="58"/>
      <c r="CH131" s="58" t="e">
        <v>#REF!</v>
      </c>
      <c r="CI131" s="58"/>
      <c r="CJ131" s="58"/>
    </row>
    <row r="132" spans="79:88" ht="12.75">
      <c r="CA132" s="9" t="s">
        <v>120</v>
      </c>
      <c r="CB132" s="58" t="e">
        <v>#REF!</v>
      </c>
      <c r="CC132" s="58"/>
      <c r="CD132" s="58"/>
      <c r="CE132" s="58" t="e">
        <v>#REF!</v>
      </c>
      <c r="CF132" s="58"/>
      <c r="CG132" s="58"/>
      <c r="CH132" s="58" t="e">
        <v>#REF!</v>
      </c>
      <c r="CI132" s="58"/>
      <c r="CJ132" s="58"/>
    </row>
  </sheetData>
  <sheetProtection/>
  <mergeCells count="276">
    <mergeCell ref="AE2:AM2"/>
    <mergeCell ref="AE3:AM3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  <mergeCell ref="P7:Y7"/>
    <mergeCell ref="AL8:AM8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F29"/>
    <mergeCell ref="AG27:AK29"/>
    <mergeCell ref="AL27:AM29"/>
    <mergeCell ref="O28:P28"/>
    <mergeCell ref="T28:U28"/>
    <mergeCell ref="O29:P29"/>
    <mergeCell ref="T29:U29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W34:Y36"/>
    <mergeCell ref="Z34:AF36"/>
    <mergeCell ref="AG34:AK36"/>
    <mergeCell ref="AL34:AM36"/>
    <mergeCell ref="O35:P35"/>
    <mergeCell ref="T35:U35"/>
    <mergeCell ref="O36:P36"/>
    <mergeCell ref="T36:U36"/>
    <mergeCell ref="A37:B39"/>
    <mergeCell ref="C37:J39"/>
    <mergeCell ref="K37:N39"/>
    <mergeCell ref="O37:P37"/>
    <mergeCell ref="T37:U37"/>
    <mergeCell ref="W37:Y39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Z80:AZ85"/>
    <mergeCell ref="AE1:AM1"/>
    <mergeCell ref="AT80:AT85"/>
    <mergeCell ref="AU80:AU85"/>
    <mergeCell ref="AV80:AV85"/>
    <mergeCell ref="AW80:AW85"/>
    <mergeCell ref="AX80:AX85"/>
    <mergeCell ref="AY80:AY85"/>
    <mergeCell ref="AV74:AV79"/>
    <mergeCell ref="AW74:AW79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20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H13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" defaultRowHeight="14.25"/>
  <cols>
    <col min="1" max="3" width="3.8984375" style="10" customWidth="1"/>
    <col min="4" max="4" width="3.796875" style="10" customWidth="1"/>
    <col min="5" max="5" width="3.8984375" style="10" hidden="1" customWidth="1"/>
    <col min="6" max="6" width="3.8984375" style="10" customWidth="1"/>
    <col min="7" max="7" width="3.8984375" style="10" hidden="1" customWidth="1"/>
    <col min="8" max="8" width="3.8984375" style="10" customWidth="1"/>
    <col min="9" max="9" width="3.8984375" style="10" hidden="1" customWidth="1"/>
    <col min="10" max="11" width="3.8984375" style="10" customWidth="1"/>
    <col min="12" max="12" width="3.8984375" style="10" hidden="1" customWidth="1"/>
    <col min="13" max="13" width="3.796875" style="10" customWidth="1"/>
    <col min="14" max="14" width="3.8984375" style="10" hidden="1" customWidth="1"/>
    <col min="15" max="16" width="3.8984375" style="10" customWidth="1"/>
    <col min="17" max="17" width="0.1015625" style="10" hidden="1" customWidth="1"/>
    <col min="18" max="18" width="3.8984375" style="10" customWidth="1"/>
    <col min="19" max="19" width="3.8984375" style="10" hidden="1" customWidth="1"/>
    <col min="20" max="20" width="3.8984375" style="10" customWidth="1"/>
    <col min="21" max="21" width="3.796875" style="10" customWidth="1"/>
    <col min="22" max="22" width="3.8984375" style="10" hidden="1" customWidth="1"/>
    <col min="23" max="23" width="3.8984375" style="10" customWidth="1"/>
    <col min="24" max="24" width="3.8984375" style="10" hidden="1" customWidth="1"/>
    <col min="25" max="26" width="3.8984375" style="10" customWidth="1"/>
    <col min="27" max="27" width="3.8984375" style="10" hidden="1" customWidth="1"/>
    <col min="28" max="28" width="3.8984375" style="10" customWidth="1"/>
    <col min="29" max="29" width="3.8984375" style="10" hidden="1" customWidth="1"/>
    <col min="30" max="35" width="3.8984375" style="10" customWidth="1"/>
    <col min="36" max="36" width="3.796875" style="10" customWidth="1"/>
    <col min="37" max="37" width="4" style="10" customWidth="1"/>
    <col min="38" max="39" width="9.69921875" style="10" customWidth="1"/>
    <col min="40" max="40" width="9.69921875" style="9" customWidth="1"/>
    <col min="41" max="42" width="15.296875" style="9" hidden="1" customWidth="1"/>
    <col min="43" max="52" width="8.69921875" style="9" hidden="1" customWidth="1"/>
    <col min="53" max="53" width="0" style="9" hidden="1" customWidth="1"/>
    <col min="54" max="78" width="9" style="9" customWidth="1"/>
    <col min="79" max="79" width="5.8984375" style="9" customWidth="1"/>
    <col min="80" max="16384" width="9" style="9" customWidth="1"/>
  </cols>
  <sheetData>
    <row r="1" spans="1:43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E1" s="364"/>
      <c r="AF1" s="368"/>
      <c r="AG1" s="368"/>
      <c r="AH1" s="368"/>
      <c r="AI1" s="368"/>
      <c r="AJ1" s="368"/>
      <c r="AK1" s="368"/>
      <c r="AL1" s="368"/>
      <c r="AM1" s="368"/>
      <c r="AN1" s="62"/>
      <c r="AO1" s="62"/>
      <c r="AP1" s="62"/>
      <c r="AQ1" s="62"/>
    </row>
    <row r="2" spans="1:39" ht="18" customHeight="1">
      <c r="A2" s="9"/>
      <c r="B2" s="11" t="s">
        <v>5</v>
      </c>
      <c r="C2" s="12">
        <v>5</v>
      </c>
      <c r="D2" s="13" t="s">
        <v>1</v>
      </c>
      <c r="E2" s="14"/>
      <c r="F2" s="13"/>
      <c r="G2" s="15"/>
      <c r="H2" s="15"/>
      <c r="I2" s="14" t="s">
        <v>6</v>
      </c>
      <c r="J2" s="14" t="s">
        <v>217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AD2" s="9"/>
      <c r="AE2" s="365"/>
      <c r="AF2" s="365"/>
      <c r="AG2" s="365"/>
      <c r="AH2" s="365"/>
      <c r="AI2" s="365"/>
      <c r="AJ2" s="365"/>
      <c r="AK2" s="365"/>
      <c r="AL2" s="365"/>
      <c r="AM2" s="365"/>
    </row>
    <row r="3" spans="1:39" ht="15" customHeight="1">
      <c r="A3" s="17"/>
      <c r="B3" s="9"/>
      <c r="C3" s="9"/>
      <c r="D3" s="16"/>
      <c r="E3" s="16"/>
      <c r="F3" s="16"/>
      <c r="G3" s="16"/>
      <c r="H3" s="9"/>
      <c r="I3" s="9"/>
      <c r="J3" s="9"/>
      <c r="AE3" s="366"/>
      <c r="AF3" s="366"/>
      <c r="AG3" s="366"/>
      <c r="AH3" s="366"/>
      <c r="AI3" s="366"/>
      <c r="AJ3" s="366"/>
      <c r="AK3" s="366"/>
      <c r="AL3" s="366"/>
      <c r="AM3" s="366"/>
    </row>
    <row r="4" spans="1:41" ht="18" customHeight="1">
      <c r="A4" s="497" t="s">
        <v>7</v>
      </c>
      <c r="B4" s="497"/>
      <c r="C4" s="498" t="s">
        <v>8</v>
      </c>
      <c r="D4" s="499"/>
      <c r="E4" s="499"/>
      <c r="F4" s="499"/>
      <c r="G4" s="499"/>
      <c r="H4" s="499"/>
      <c r="I4" s="499"/>
      <c r="J4" s="499"/>
      <c r="K4" s="499"/>
      <c r="L4" s="500"/>
      <c r="M4" s="497" t="s">
        <v>9</v>
      </c>
      <c r="N4" s="497"/>
      <c r="O4" s="497"/>
      <c r="P4" s="497" t="s">
        <v>8</v>
      </c>
      <c r="Q4" s="497"/>
      <c r="R4" s="497"/>
      <c r="S4" s="497"/>
      <c r="T4" s="497"/>
      <c r="U4" s="497"/>
      <c r="V4" s="497"/>
      <c r="W4" s="497"/>
      <c r="X4" s="497"/>
      <c r="Y4" s="497"/>
      <c r="AI4" s="18"/>
      <c r="AN4" s="10"/>
      <c r="AO4" s="144" t="str">
        <f>'対戦表'!B29</f>
        <v>ちゃんぷるず</v>
      </c>
    </row>
    <row r="5" spans="1:41" ht="18" customHeight="1">
      <c r="A5" s="497">
        <v>1</v>
      </c>
      <c r="B5" s="497"/>
      <c r="C5" s="111" t="str">
        <f>AO4</f>
        <v>ちゃんぷるず</v>
      </c>
      <c r="D5" s="112"/>
      <c r="E5" s="112"/>
      <c r="F5" s="112"/>
      <c r="G5" s="112"/>
      <c r="H5" s="112"/>
      <c r="I5" s="112"/>
      <c r="J5" s="112"/>
      <c r="K5" s="112"/>
      <c r="L5" s="113"/>
      <c r="M5" s="497">
        <v>4</v>
      </c>
      <c r="N5" s="497"/>
      <c r="O5" s="497"/>
      <c r="P5" s="108" t="str">
        <f>AO7</f>
        <v>crescendo</v>
      </c>
      <c r="Q5" s="109"/>
      <c r="R5" s="109"/>
      <c r="S5" s="109"/>
      <c r="T5" s="109"/>
      <c r="U5" s="109"/>
      <c r="V5" s="109"/>
      <c r="W5" s="109"/>
      <c r="X5" s="109"/>
      <c r="Y5" s="110"/>
      <c r="AI5" s="18"/>
      <c r="AL5" s="19"/>
      <c r="AM5" s="19"/>
      <c r="AN5" s="10"/>
      <c r="AO5" s="144" t="str">
        <f>'対戦表'!B30</f>
        <v>Playa</v>
      </c>
    </row>
    <row r="6" spans="1:41" ht="18" customHeight="1">
      <c r="A6" s="497">
        <v>2</v>
      </c>
      <c r="B6" s="497"/>
      <c r="C6" s="111" t="str">
        <f>AO5</f>
        <v>Playa</v>
      </c>
      <c r="D6" s="112"/>
      <c r="E6" s="112"/>
      <c r="F6" s="112"/>
      <c r="G6" s="112"/>
      <c r="H6" s="112"/>
      <c r="I6" s="112"/>
      <c r="J6" s="112"/>
      <c r="K6" s="112"/>
      <c r="L6" s="113"/>
      <c r="M6" s="497">
        <v>5</v>
      </c>
      <c r="N6" s="497"/>
      <c r="O6" s="497"/>
      <c r="P6" s="108" t="str">
        <f>AO8</f>
        <v>ノーティー　ミリ</v>
      </c>
      <c r="Q6" s="109"/>
      <c r="R6" s="109"/>
      <c r="S6" s="109"/>
      <c r="T6" s="109"/>
      <c r="U6" s="109"/>
      <c r="V6" s="109"/>
      <c r="W6" s="109"/>
      <c r="X6" s="109"/>
      <c r="Y6" s="110"/>
      <c r="AI6" s="18"/>
      <c r="AL6" s="19"/>
      <c r="AM6" s="19"/>
      <c r="AN6" s="10"/>
      <c r="AO6" s="144" t="str">
        <f>'対戦表'!B31</f>
        <v>レッドビッキーズ　弐</v>
      </c>
    </row>
    <row r="7" spans="1:41" ht="18" customHeight="1">
      <c r="A7" s="497">
        <v>3</v>
      </c>
      <c r="B7" s="497"/>
      <c r="C7" s="111" t="str">
        <f>AO6</f>
        <v>レッドビッキーズ　弐</v>
      </c>
      <c r="D7" s="112"/>
      <c r="E7" s="112"/>
      <c r="F7" s="112"/>
      <c r="G7" s="112"/>
      <c r="H7" s="112"/>
      <c r="I7" s="112"/>
      <c r="J7" s="112"/>
      <c r="K7" s="112"/>
      <c r="L7" s="11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9"/>
      <c r="AI7" s="18"/>
      <c r="AL7" s="19"/>
      <c r="AM7" s="19"/>
      <c r="AN7" s="10"/>
      <c r="AO7" s="144" t="str">
        <f>'対戦表'!B32</f>
        <v>crescendo</v>
      </c>
    </row>
    <row r="8" spans="1:41" ht="12.75">
      <c r="A8" s="20"/>
      <c r="B8" s="21"/>
      <c r="C8" s="21"/>
      <c r="D8" s="16"/>
      <c r="E8" s="16"/>
      <c r="G8" s="21"/>
      <c r="I8" s="16"/>
      <c r="AI8" s="18"/>
      <c r="AK8" s="19"/>
      <c r="AL8" s="233"/>
      <c r="AM8" s="233"/>
      <c r="AN8" s="10"/>
      <c r="AO8" s="144" t="str">
        <f>'対戦表'!B33</f>
        <v>ノーティー　ミリ</v>
      </c>
    </row>
    <row r="9" spans="1:40" ht="18" customHeight="1">
      <c r="A9" s="445" t="s">
        <v>10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21"/>
    </row>
    <row r="10" ht="3" customHeight="1">
      <c r="AN10" s="10"/>
    </row>
    <row r="11" spans="1:64" ht="18" customHeight="1">
      <c r="A11" s="471" t="s">
        <v>11</v>
      </c>
      <c r="B11" s="471"/>
      <c r="C11" s="471" t="s">
        <v>12</v>
      </c>
      <c r="D11" s="471"/>
      <c r="E11" s="471"/>
      <c r="F11" s="471"/>
      <c r="G11" s="471"/>
      <c r="H11" s="471"/>
      <c r="I11" s="471"/>
      <c r="J11" s="471"/>
      <c r="K11" s="494" t="s">
        <v>13</v>
      </c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6"/>
      <c r="Z11" s="471" t="s">
        <v>12</v>
      </c>
      <c r="AA11" s="471"/>
      <c r="AB11" s="471"/>
      <c r="AC11" s="471"/>
      <c r="AD11" s="471"/>
      <c r="AE11" s="471"/>
      <c r="AF11" s="471"/>
      <c r="AG11" s="494" t="s">
        <v>14</v>
      </c>
      <c r="AH11" s="495"/>
      <c r="AI11" s="495"/>
      <c r="AJ11" s="495"/>
      <c r="AK11" s="495"/>
      <c r="AL11" s="495"/>
      <c r="AM11" s="496"/>
      <c r="AN11" s="10"/>
      <c r="AO11" s="10"/>
      <c r="AP11" s="10"/>
      <c r="AQ11" s="10"/>
      <c r="AR11" s="10"/>
      <c r="AS11" s="10"/>
      <c r="BK11" s="21"/>
      <c r="BL11" s="21"/>
    </row>
    <row r="12" spans="1:64" ht="12" customHeight="1">
      <c r="A12" s="481">
        <v>1</v>
      </c>
      <c r="B12" s="481"/>
      <c r="C12" s="482" t="str">
        <f>C5</f>
        <v>ちゃんぷるず</v>
      </c>
      <c r="D12" s="482"/>
      <c r="E12" s="482"/>
      <c r="F12" s="482"/>
      <c r="G12" s="482"/>
      <c r="H12" s="482"/>
      <c r="I12" s="482"/>
      <c r="J12" s="482"/>
      <c r="K12" s="472">
        <f>COUNTIF(Q12:Q14,"〇")</f>
        <v>1</v>
      </c>
      <c r="L12" s="473"/>
      <c r="M12" s="473"/>
      <c r="N12" s="474"/>
      <c r="O12" s="354">
        <v>13</v>
      </c>
      <c r="P12" s="355"/>
      <c r="Q12" s="22" t="str">
        <f aca="true" t="shared" si="0" ref="Q12:Q29">IF(O12&gt;T12,"〇","  ")</f>
        <v>  </v>
      </c>
      <c r="R12" s="23" t="s">
        <v>15</v>
      </c>
      <c r="S12" s="24" t="str">
        <f aca="true" t="shared" si="1" ref="S12:S29">IF(T12&gt;O12,"〇","  ")</f>
        <v>〇</v>
      </c>
      <c r="T12" s="354">
        <v>15</v>
      </c>
      <c r="U12" s="355"/>
      <c r="V12" s="25"/>
      <c r="W12" s="472">
        <f>COUNTIF(S12:S14,"〇")</f>
        <v>2</v>
      </c>
      <c r="X12" s="473"/>
      <c r="Y12" s="474"/>
      <c r="Z12" s="467" t="str">
        <f>C6</f>
        <v>Playa</v>
      </c>
      <c r="AA12" s="467"/>
      <c r="AB12" s="467"/>
      <c r="AC12" s="467"/>
      <c r="AD12" s="467"/>
      <c r="AE12" s="467"/>
      <c r="AF12" s="467"/>
      <c r="AG12" s="468" t="str">
        <f>C7</f>
        <v>レッドビッキーズ　弐</v>
      </c>
      <c r="AH12" s="382"/>
      <c r="AI12" s="382"/>
      <c r="AJ12" s="382"/>
      <c r="AK12" s="382"/>
      <c r="AL12" s="467" t="str">
        <f>P5</f>
        <v>crescendo</v>
      </c>
      <c r="AM12" s="467"/>
      <c r="AN12" s="26"/>
      <c r="AO12" s="26"/>
      <c r="AP12" s="26"/>
      <c r="AQ12" s="26"/>
      <c r="AR12" s="26"/>
      <c r="AS12" s="26"/>
      <c r="BK12" s="21"/>
      <c r="BL12" s="21"/>
    </row>
    <row r="13" spans="1:64" ht="12" customHeight="1">
      <c r="A13" s="481"/>
      <c r="B13" s="481"/>
      <c r="C13" s="482"/>
      <c r="D13" s="482"/>
      <c r="E13" s="482"/>
      <c r="F13" s="482"/>
      <c r="G13" s="482"/>
      <c r="H13" s="482"/>
      <c r="I13" s="482"/>
      <c r="J13" s="482"/>
      <c r="K13" s="475"/>
      <c r="L13" s="476"/>
      <c r="M13" s="476"/>
      <c r="N13" s="477"/>
      <c r="O13" s="343">
        <v>15</v>
      </c>
      <c r="P13" s="344"/>
      <c r="Q13" s="27" t="str">
        <f t="shared" si="0"/>
        <v>〇</v>
      </c>
      <c r="R13" s="28" t="s">
        <v>16</v>
      </c>
      <c r="S13" s="29" t="str">
        <f t="shared" si="1"/>
        <v>  </v>
      </c>
      <c r="T13" s="343">
        <v>11</v>
      </c>
      <c r="U13" s="344"/>
      <c r="V13" s="30" t="str">
        <f>IF(T13&gt;O13,"〇","  ")</f>
        <v>  </v>
      </c>
      <c r="W13" s="475"/>
      <c r="X13" s="476"/>
      <c r="Y13" s="477"/>
      <c r="Z13" s="467"/>
      <c r="AA13" s="467"/>
      <c r="AB13" s="467"/>
      <c r="AC13" s="467"/>
      <c r="AD13" s="467"/>
      <c r="AE13" s="467"/>
      <c r="AF13" s="467"/>
      <c r="AG13" s="465"/>
      <c r="AH13" s="385"/>
      <c r="AI13" s="385"/>
      <c r="AJ13" s="385"/>
      <c r="AK13" s="385"/>
      <c r="AL13" s="467"/>
      <c r="AM13" s="467"/>
      <c r="AN13" s="26"/>
      <c r="AO13" s="26"/>
      <c r="AP13" s="26"/>
      <c r="AQ13" s="26"/>
      <c r="AR13" s="26"/>
      <c r="AS13" s="26"/>
      <c r="BK13" s="21"/>
      <c r="BL13" s="21"/>
    </row>
    <row r="14" spans="1:64" ht="12" customHeight="1">
      <c r="A14" s="481"/>
      <c r="B14" s="481"/>
      <c r="C14" s="482"/>
      <c r="D14" s="482"/>
      <c r="E14" s="482"/>
      <c r="F14" s="482"/>
      <c r="G14" s="482"/>
      <c r="H14" s="482"/>
      <c r="I14" s="482"/>
      <c r="J14" s="482"/>
      <c r="K14" s="478"/>
      <c r="L14" s="479"/>
      <c r="M14" s="479"/>
      <c r="N14" s="480"/>
      <c r="O14" s="352">
        <v>10</v>
      </c>
      <c r="P14" s="353"/>
      <c r="Q14" s="31" t="str">
        <f t="shared" si="0"/>
        <v>  </v>
      </c>
      <c r="R14" s="32" t="s">
        <v>17</v>
      </c>
      <c r="S14" s="33" t="str">
        <f t="shared" si="1"/>
        <v>〇</v>
      </c>
      <c r="T14" s="352">
        <v>15</v>
      </c>
      <c r="U14" s="353"/>
      <c r="V14" s="34" t="str">
        <f>IF(T14&gt;O14,"〇","  ")</f>
        <v>〇</v>
      </c>
      <c r="W14" s="478"/>
      <c r="X14" s="479"/>
      <c r="Y14" s="480"/>
      <c r="Z14" s="467"/>
      <c r="AA14" s="467"/>
      <c r="AB14" s="467"/>
      <c r="AC14" s="467"/>
      <c r="AD14" s="467"/>
      <c r="AE14" s="467"/>
      <c r="AF14" s="467"/>
      <c r="AG14" s="469"/>
      <c r="AH14" s="470"/>
      <c r="AI14" s="470"/>
      <c r="AJ14" s="470"/>
      <c r="AK14" s="470"/>
      <c r="AL14" s="467"/>
      <c r="AM14" s="467"/>
      <c r="AN14" s="26"/>
      <c r="AO14" s="26"/>
      <c r="AP14" s="26"/>
      <c r="AQ14" s="26"/>
      <c r="AR14" s="26"/>
      <c r="AS14" s="26"/>
      <c r="BK14" s="21"/>
      <c r="BL14" s="21"/>
    </row>
    <row r="15" spans="1:64" ht="12" customHeight="1">
      <c r="A15" s="481">
        <v>2</v>
      </c>
      <c r="B15" s="481"/>
      <c r="C15" s="483" t="str">
        <f>C7</f>
        <v>レッドビッキーズ　弐</v>
      </c>
      <c r="D15" s="484"/>
      <c r="E15" s="484"/>
      <c r="F15" s="484"/>
      <c r="G15" s="484"/>
      <c r="H15" s="484"/>
      <c r="I15" s="484"/>
      <c r="J15" s="485"/>
      <c r="K15" s="472">
        <f>COUNTIF(Q15:Q17,"〇")</f>
        <v>2</v>
      </c>
      <c r="L15" s="473"/>
      <c r="M15" s="473"/>
      <c r="N15" s="474"/>
      <c r="O15" s="349">
        <v>15</v>
      </c>
      <c r="P15" s="350"/>
      <c r="Q15" s="22" t="str">
        <f t="shared" si="0"/>
        <v>〇</v>
      </c>
      <c r="R15" s="35" t="s">
        <v>15</v>
      </c>
      <c r="S15" s="24" t="str">
        <f t="shared" si="1"/>
        <v>  </v>
      </c>
      <c r="T15" s="349">
        <v>10</v>
      </c>
      <c r="U15" s="350"/>
      <c r="V15" s="36"/>
      <c r="W15" s="472">
        <f>COUNTIF(S15:S17,"〇")</f>
        <v>0</v>
      </c>
      <c r="X15" s="473"/>
      <c r="Y15" s="474"/>
      <c r="Z15" s="467" t="str">
        <f>P5</f>
        <v>crescendo</v>
      </c>
      <c r="AA15" s="467"/>
      <c r="AB15" s="467"/>
      <c r="AC15" s="467"/>
      <c r="AD15" s="467"/>
      <c r="AE15" s="467"/>
      <c r="AF15" s="467"/>
      <c r="AG15" s="468" t="str">
        <f>C5</f>
        <v>ちゃんぷるず</v>
      </c>
      <c r="AH15" s="382"/>
      <c r="AI15" s="382"/>
      <c r="AJ15" s="382"/>
      <c r="AK15" s="382"/>
      <c r="AL15" s="467" t="str">
        <f>C6</f>
        <v>Playa</v>
      </c>
      <c r="AM15" s="467"/>
      <c r="AN15" s="26"/>
      <c r="AO15" s="26"/>
      <c r="AP15" s="26"/>
      <c r="AQ15" s="26"/>
      <c r="AR15" s="26"/>
      <c r="AS15" s="26"/>
      <c r="BK15" s="21"/>
      <c r="BL15" s="21"/>
    </row>
    <row r="16" spans="1:64" ht="12" customHeight="1">
      <c r="A16" s="481"/>
      <c r="B16" s="481"/>
      <c r="C16" s="486"/>
      <c r="D16" s="487"/>
      <c r="E16" s="487"/>
      <c r="F16" s="487"/>
      <c r="G16" s="487"/>
      <c r="H16" s="487"/>
      <c r="I16" s="487"/>
      <c r="J16" s="488"/>
      <c r="K16" s="475"/>
      <c r="L16" s="476"/>
      <c r="M16" s="476"/>
      <c r="N16" s="477"/>
      <c r="O16" s="343">
        <v>15</v>
      </c>
      <c r="P16" s="344"/>
      <c r="Q16" s="27" t="str">
        <f t="shared" si="0"/>
        <v>〇</v>
      </c>
      <c r="R16" s="28" t="s">
        <v>16</v>
      </c>
      <c r="S16" s="29" t="str">
        <f t="shared" si="1"/>
        <v>  </v>
      </c>
      <c r="T16" s="343">
        <v>10</v>
      </c>
      <c r="U16" s="344"/>
      <c r="V16" s="30"/>
      <c r="W16" s="475"/>
      <c r="X16" s="476"/>
      <c r="Y16" s="477"/>
      <c r="Z16" s="467"/>
      <c r="AA16" s="467"/>
      <c r="AB16" s="467"/>
      <c r="AC16" s="467"/>
      <c r="AD16" s="467"/>
      <c r="AE16" s="467"/>
      <c r="AF16" s="467"/>
      <c r="AG16" s="465"/>
      <c r="AH16" s="385"/>
      <c r="AI16" s="385"/>
      <c r="AJ16" s="385"/>
      <c r="AK16" s="385"/>
      <c r="AL16" s="467"/>
      <c r="AM16" s="467"/>
      <c r="AN16" s="26"/>
      <c r="AO16" s="26"/>
      <c r="AP16" s="26"/>
      <c r="AQ16" s="26"/>
      <c r="AR16" s="26"/>
      <c r="AS16" s="26"/>
      <c r="BK16" s="21"/>
      <c r="BL16" s="21"/>
    </row>
    <row r="17" spans="1:64" ht="12" customHeight="1">
      <c r="A17" s="481"/>
      <c r="B17" s="481"/>
      <c r="C17" s="489"/>
      <c r="D17" s="490"/>
      <c r="E17" s="490"/>
      <c r="F17" s="490"/>
      <c r="G17" s="490"/>
      <c r="H17" s="490"/>
      <c r="I17" s="490"/>
      <c r="J17" s="491"/>
      <c r="K17" s="478"/>
      <c r="L17" s="479"/>
      <c r="M17" s="479"/>
      <c r="N17" s="480"/>
      <c r="O17" s="346"/>
      <c r="P17" s="348"/>
      <c r="Q17" s="31" t="str">
        <f t="shared" si="0"/>
        <v>  </v>
      </c>
      <c r="R17" s="38" t="s">
        <v>17</v>
      </c>
      <c r="S17" s="33" t="str">
        <f t="shared" si="1"/>
        <v>  </v>
      </c>
      <c r="T17" s="346"/>
      <c r="U17" s="347"/>
      <c r="V17" s="39"/>
      <c r="W17" s="478"/>
      <c r="X17" s="479"/>
      <c r="Y17" s="480"/>
      <c r="Z17" s="467"/>
      <c r="AA17" s="467"/>
      <c r="AB17" s="467"/>
      <c r="AC17" s="467"/>
      <c r="AD17" s="467"/>
      <c r="AE17" s="467"/>
      <c r="AF17" s="467"/>
      <c r="AG17" s="469"/>
      <c r="AH17" s="470"/>
      <c r="AI17" s="470"/>
      <c r="AJ17" s="470"/>
      <c r="AK17" s="470"/>
      <c r="AL17" s="467"/>
      <c r="AM17" s="467"/>
      <c r="AN17" s="26"/>
      <c r="AO17" s="26"/>
      <c r="AP17" s="26"/>
      <c r="AQ17" s="26"/>
      <c r="AR17" s="26"/>
      <c r="AS17" s="26"/>
      <c r="BK17" s="21"/>
      <c r="BL17" s="21"/>
    </row>
    <row r="18" spans="1:64" ht="12" customHeight="1">
      <c r="A18" s="481">
        <v>3</v>
      </c>
      <c r="B18" s="481"/>
      <c r="C18" s="483" t="str">
        <f>C5</f>
        <v>ちゃんぷるず</v>
      </c>
      <c r="D18" s="484"/>
      <c r="E18" s="484"/>
      <c r="F18" s="484"/>
      <c r="G18" s="484"/>
      <c r="H18" s="484"/>
      <c r="I18" s="484"/>
      <c r="J18" s="485"/>
      <c r="K18" s="472">
        <f>COUNTIF(Q18:Q20,"〇")</f>
        <v>2</v>
      </c>
      <c r="L18" s="473"/>
      <c r="M18" s="473"/>
      <c r="N18" s="474"/>
      <c r="O18" s="349">
        <v>15</v>
      </c>
      <c r="P18" s="350"/>
      <c r="Q18" s="22" t="str">
        <f t="shared" si="0"/>
        <v>〇</v>
      </c>
      <c r="R18" s="35" t="s">
        <v>15</v>
      </c>
      <c r="S18" s="24" t="str">
        <f t="shared" si="1"/>
        <v>  </v>
      </c>
      <c r="T18" s="349">
        <v>5</v>
      </c>
      <c r="U18" s="350"/>
      <c r="V18" s="36"/>
      <c r="W18" s="472">
        <f>COUNTIF(S18:S20,"〇")</f>
        <v>0</v>
      </c>
      <c r="X18" s="473"/>
      <c r="Y18" s="474"/>
      <c r="Z18" s="467" t="str">
        <f>P6</f>
        <v>ノーティー　ミリ</v>
      </c>
      <c r="AA18" s="467"/>
      <c r="AB18" s="467"/>
      <c r="AC18" s="467"/>
      <c r="AD18" s="467"/>
      <c r="AE18" s="467"/>
      <c r="AF18" s="467"/>
      <c r="AG18" s="468" t="str">
        <f>C6</f>
        <v>Playa</v>
      </c>
      <c r="AH18" s="382"/>
      <c r="AI18" s="382"/>
      <c r="AJ18" s="382"/>
      <c r="AK18" s="382"/>
      <c r="AL18" s="467" t="str">
        <f>C7</f>
        <v>レッドビッキーズ　弐</v>
      </c>
      <c r="AM18" s="467"/>
      <c r="AN18" s="26"/>
      <c r="AO18" s="26"/>
      <c r="AP18" s="26"/>
      <c r="AQ18" s="26"/>
      <c r="AR18" s="26"/>
      <c r="AS18" s="26"/>
      <c r="BK18" s="21"/>
      <c r="BL18" s="21"/>
    </row>
    <row r="19" spans="1:64" ht="12" customHeight="1">
      <c r="A19" s="481"/>
      <c r="B19" s="481"/>
      <c r="C19" s="486"/>
      <c r="D19" s="487"/>
      <c r="E19" s="487"/>
      <c r="F19" s="487"/>
      <c r="G19" s="487"/>
      <c r="H19" s="487"/>
      <c r="I19" s="487"/>
      <c r="J19" s="488"/>
      <c r="K19" s="475"/>
      <c r="L19" s="476"/>
      <c r="M19" s="476"/>
      <c r="N19" s="477"/>
      <c r="O19" s="343">
        <v>15</v>
      </c>
      <c r="P19" s="344"/>
      <c r="Q19" s="27" t="str">
        <f t="shared" si="0"/>
        <v>〇</v>
      </c>
      <c r="R19" s="28" t="s">
        <v>16</v>
      </c>
      <c r="S19" s="29" t="str">
        <f t="shared" si="1"/>
        <v>  </v>
      </c>
      <c r="T19" s="343">
        <v>10</v>
      </c>
      <c r="U19" s="344"/>
      <c r="V19" s="30"/>
      <c r="W19" s="475"/>
      <c r="X19" s="476"/>
      <c r="Y19" s="477"/>
      <c r="Z19" s="467"/>
      <c r="AA19" s="467"/>
      <c r="AB19" s="467"/>
      <c r="AC19" s="467"/>
      <c r="AD19" s="467"/>
      <c r="AE19" s="467"/>
      <c r="AF19" s="467"/>
      <c r="AG19" s="465"/>
      <c r="AH19" s="385"/>
      <c r="AI19" s="385"/>
      <c r="AJ19" s="385"/>
      <c r="AK19" s="385"/>
      <c r="AL19" s="467"/>
      <c r="AM19" s="467"/>
      <c r="AN19" s="26"/>
      <c r="AO19" s="26"/>
      <c r="AP19" s="26"/>
      <c r="AQ19" s="26"/>
      <c r="AR19" s="26"/>
      <c r="AS19" s="26"/>
      <c r="BK19" s="21"/>
      <c r="BL19" s="21"/>
    </row>
    <row r="20" spans="1:64" ht="12" customHeight="1">
      <c r="A20" s="481"/>
      <c r="B20" s="481"/>
      <c r="C20" s="489"/>
      <c r="D20" s="490"/>
      <c r="E20" s="490"/>
      <c r="F20" s="490"/>
      <c r="G20" s="490"/>
      <c r="H20" s="490"/>
      <c r="I20" s="490"/>
      <c r="J20" s="491"/>
      <c r="K20" s="478"/>
      <c r="L20" s="479"/>
      <c r="M20" s="479"/>
      <c r="N20" s="480"/>
      <c r="O20" s="346"/>
      <c r="P20" s="347"/>
      <c r="Q20" s="31" t="str">
        <f t="shared" si="0"/>
        <v>  </v>
      </c>
      <c r="R20" s="38" t="s">
        <v>17</v>
      </c>
      <c r="S20" s="33" t="str">
        <f t="shared" si="1"/>
        <v>  </v>
      </c>
      <c r="T20" s="346"/>
      <c r="U20" s="347"/>
      <c r="V20" s="39"/>
      <c r="W20" s="478"/>
      <c r="X20" s="479"/>
      <c r="Y20" s="480"/>
      <c r="Z20" s="467"/>
      <c r="AA20" s="467"/>
      <c r="AB20" s="467"/>
      <c r="AC20" s="467"/>
      <c r="AD20" s="467"/>
      <c r="AE20" s="467"/>
      <c r="AF20" s="467"/>
      <c r="AG20" s="469"/>
      <c r="AH20" s="470"/>
      <c r="AI20" s="470"/>
      <c r="AJ20" s="470"/>
      <c r="AK20" s="470"/>
      <c r="AL20" s="467"/>
      <c r="AM20" s="467"/>
      <c r="AN20" s="26"/>
      <c r="AO20" s="26"/>
      <c r="AP20" s="26"/>
      <c r="AQ20" s="26"/>
      <c r="AR20" s="26"/>
      <c r="AS20" s="26"/>
      <c r="BK20" s="21"/>
      <c r="BL20" s="21"/>
    </row>
    <row r="21" spans="1:64" ht="12" customHeight="1">
      <c r="A21" s="481">
        <v>4</v>
      </c>
      <c r="B21" s="481"/>
      <c r="C21" s="483" t="str">
        <f>C6</f>
        <v>Playa</v>
      </c>
      <c r="D21" s="484"/>
      <c r="E21" s="484"/>
      <c r="F21" s="484"/>
      <c r="G21" s="484"/>
      <c r="H21" s="484"/>
      <c r="I21" s="484"/>
      <c r="J21" s="485"/>
      <c r="K21" s="472">
        <f>COUNTIF(Q21:Q23,"〇")</f>
        <v>2</v>
      </c>
      <c r="L21" s="473"/>
      <c r="M21" s="473"/>
      <c r="N21" s="474"/>
      <c r="O21" s="349">
        <v>9</v>
      </c>
      <c r="P21" s="350"/>
      <c r="Q21" s="22" t="str">
        <f t="shared" si="0"/>
        <v>  </v>
      </c>
      <c r="R21" s="35" t="s">
        <v>15</v>
      </c>
      <c r="S21" s="24" t="str">
        <f t="shared" si="1"/>
        <v>〇</v>
      </c>
      <c r="T21" s="349">
        <v>15</v>
      </c>
      <c r="U21" s="350"/>
      <c r="V21" s="36"/>
      <c r="W21" s="472">
        <f>COUNTIF(S21:S23,"〇")</f>
        <v>1</v>
      </c>
      <c r="X21" s="473"/>
      <c r="Y21" s="474"/>
      <c r="Z21" s="467" t="str">
        <f>C7</f>
        <v>レッドビッキーズ　弐</v>
      </c>
      <c r="AA21" s="467"/>
      <c r="AB21" s="467"/>
      <c r="AC21" s="467"/>
      <c r="AD21" s="467"/>
      <c r="AE21" s="467"/>
      <c r="AF21" s="467"/>
      <c r="AG21" s="468" t="str">
        <f>P6</f>
        <v>ノーティー　ミリ</v>
      </c>
      <c r="AH21" s="382"/>
      <c r="AI21" s="382"/>
      <c r="AJ21" s="382"/>
      <c r="AK21" s="382"/>
      <c r="AL21" s="467" t="str">
        <f>C5</f>
        <v>ちゃんぷるず</v>
      </c>
      <c r="AM21" s="467"/>
      <c r="AN21" s="26"/>
      <c r="AO21" s="26"/>
      <c r="AP21" s="26"/>
      <c r="AQ21" s="26"/>
      <c r="AR21" s="26"/>
      <c r="AS21" s="26"/>
      <c r="BE21" s="492"/>
      <c r="BF21" s="492"/>
      <c r="BG21" s="21"/>
      <c r="BH21" s="21"/>
      <c r="BI21" s="21"/>
      <c r="BJ21" s="492"/>
      <c r="BK21" s="492"/>
      <c r="BL21" s="21"/>
    </row>
    <row r="22" spans="1:64" ht="12" customHeight="1">
      <c r="A22" s="481"/>
      <c r="B22" s="481"/>
      <c r="C22" s="486"/>
      <c r="D22" s="487"/>
      <c r="E22" s="487"/>
      <c r="F22" s="487"/>
      <c r="G22" s="487"/>
      <c r="H22" s="487"/>
      <c r="I22" s="487"/>
      <c r="J22" s="488"/>
      <c r="K22" s="475"/>
      <c r="L22" s="476"/>
      <c r="M22" s="476"/>
      <c r="N22" s="477"/>
      <c r="O22" s="343">
        <v>15</v>
      </c>
      <c r="P22" s="344"/>
      <c r="Q22" s="27" t="str">
        <f t="shared" si="0"/>
        <v>〇</v>
      </c>
      <c r="R22" s="28" t="s">
        <v>16</v>
      </c>
      <c r="S22" s="29" t="str">
        <f t="shared" si="1"/>
        <v>  </v>
      </c>
      <c r="T22" s="343">
        <v>10</v>
      </c>
      <c r="U22" s="344"/>
      <c r="V22" s="30"/>
      <c r="W22" s="475"/>
      <c r="X22" s="476"/>
      <c r="Y22" s="477"/>
      <c r="Z22" s="467"/>
      <c r="AA22" s="467"/>
      <c r="AB22" s="467"/>
      <c r="AC22" s="467"/>
      <c r="AD22" s="467"/>
      <c r="AE22" s="467"/>
      <c r="AF22" s="467"/>
      <c r="AG22" s="465"/>
      <c r="AH22" s="385"/>
      <c r="AI22" s="385"/>
      <c r="AJ22" s="385"/>
      <c r="AK22" s="385"/>
      <c r="AL22" s="467"/>
      <c r="AM22" s="467"/>
      <c r="AN22" s="26"/>
      <c r="AO22" s="26"/>
      <c r="AP22" s="26"/>
      <c r="AQ22" s="26"/>
      <c r="AR22" s="26"/>
      <c r="AS22" s="26"/>
      <c r="BE22" s="21"/>
      <c r="BF22" s="21"/>
      <c r="BG22" s="21"/>
      <c r="BH22" s="21"/>
      <c r="BI22" s="21"/>
      <c r="BJ22" s="21"/>
      <c r="BK22" s="21"/>
      <c r="BL22" s="21"/>
    </row>
    <row r="23" spans="1:64" ht="12" customHeight="1">
      <c r="A23" s="481"/>
      <c r="B23" s="481"/>
      <c r="C23" s="489"/>
      <c r="D23" s="490"/>
      <c r="E23" s="490"/>
      <c r="F23" s="490"/>
      <c r="G23" s="490"/>
      <c r="H23" s="490"/>
      <c r="I23" s="490"/>
      <c r="J23" s="491"/>
      <c r="K23" s="478"/>
      <c r="L23" s="479"/>
      <c r="M23" s="479"/>
      <c r="N23" s="480"/>
      <c r="O23" s="346">
        <v>15</v>
      </c>
      <c r="P23" s="348"/>
      <c r="Q23" s="31" t="str">
        <f t="shared" si="0"/>
        <v>〇</v>
      </c>
      <c r="R23" s="38" t="s">
        <v>17</v>
      </c>
      <c r="S23" s="33" t="str">
        <f t="shared" si="1"/>
        <v>  </v>
      </c>
      <c r="T23" s="346">
        <v>13</v>
      </c>
      <c r="U23" s="347"/>
      <c r="V23" s="39"/>
      <c r="W23" s="478"/>
      <c r="X23" s="479"/>
      <c r="Y23" s="480"/>
      <c r="Z23" s="467"/>
      <c r="AA23" s="467"/>
      <c r="AB23" s="467"/>
      <c r="AC23" s="467"/>
      <c r="AD23" s="467"/>
      <c r="AE23" s="467"/>
      <c r="AF23" s="467"/>
      <c r="AG23" s="469"/>
      <c r="AH23" s="470"/>
      <c r="AI23" s="470"/>
      <c r="AJ23" s="470"/>
      <c r="AK23" s="470"/>
      <c r="AL23" s="467"/>
      <c r="AM23" s="467"/>
      <c r="AN23" s="26"/>
      <c r="AO23" s="26"/>
      <c r="AP23" s="26"/>
      <c r="AQ23" s="26"/>
      <c r="AR23" s="26"/>
      <c r="AS23" s="26"/>
      <c r="BE23" s="21"/>
      <c r="BF23" s="21"/>
      <c r="BG23" s="21"/>
      <c r="BH23" s="21"/>
      <c r="BI23" s="21"/>
      <c r="BJ23" s="21"/>
      <c r="BK23" s="21"/>
      <c r="BL23" s="21"/>
    </row>
    <row r="24" spans="1:64" ht="12" customHeight="1">
      <c r="A24" s="481">
        <v>5</v>
      </c>
      <c r="B24" s="481"/>
      <c r="C24" s="483" t="str">
        <f>P5</f>
        <v>crescendo</v>
      </c>
      <c r="D24" s="484"/>
      <c r="E24" s="484"/>
      <c r="F24" s="484"/>
      <c r="G24" s="484"/>
      <c r="H24" s="484"/>
      <c r="I24" s="484"/>
      <c r="J24" s="485"/>
      <c r="K24" s="472">
        <f>COUNTIF(Q24:Q26,"〇")</f>
        <v>2</v>
      </c>
      <c r="L24" s="473"/>
      <c r="M24" s="473"/>
      <c r="N24" s="474"/>
      <c r="O24" s="349">
        <v>15</v>
      </c>
      <c r="P24" s="351"/>
      <c r="Q24" s="22" t="str">
        <f t="shared" si="0"/>
        <v>〇</v>
      </c>
      <c r="R24" s="35" t="s">
        <v>15</v>
      </c>
      <c r="S24" s="24" t="str">
        <f t="shared" si="1"/>
        <v>  </v>
      </c>
      <c r="T24" s="349">
        <v>10</v>
      </c>
      <c r="U24" s="350"/>
      <c r="V24" s="36"/>
      <c r="W24" s="472">
        <f>COUNTIF(S24:S26,"〇")</f>
        <v>0</v>
      </c>
      <c r="X24" s="473"/>
      <c r="Y24" s="474"/>
      <c r="Z24" s="467" t="str">
        <f>P6</f>
        <v>ノーティー　ミリ</v>
      </c>
      <c r="AA24" s="467"/>
      <c r="AB24" s="467"/>
      <c r="AC24" s="467"/>
      <c r="AD24" s="467"/>
      <c r="AE24" s="467"/>
      <c r="AF24" s="467"/>
      <c r="AG24" s="468" t="str">
        <f>C7</f>
        <v>レッドビッキーズ　弐</v>
      </c>
      <c r="AH24" s="382"/>
      <c r="AI24" s="382"/>
      <c r="AJ24" s="382"/>
      <c r="AK24" s="382"/>
      <c r="AL24" s="317" t="str">
        <f>C6</f>
        <v>Playa</v>
      </c>
      <c r="AM24" s="317"/>
      <c r="AN24" s="26"/>
      <c r="AO24" s="26"/>
      <c r="AP24" s="26"/>
      <c r="AQ24" s="26"/>
      <c r="AR24" s="26"/>
      <c r="AS24" s="26"/>
      <c r="BD24" s="21"/>
      <c r="BE24" s="367"/>
      <c r="BF24" s="367"/>
      <c r="BG24" s="367"/>
      <c r="BH24" s="367"/>
      <c r="BI24" s="367"/>
      <c r="BJ24" s="367"/>
      <c r="BK24" s="367"/>
      <c r="BL24" s="21"/>
    </row>
    <row r="25" spans="1:64" ht="12" customHeight="1">
      <c r="A25" s="481"/>
      <c r="B25" s="481"/>
      <c r="C25" s="486"/>
      <c r="D25" s="487"/>
      <c r="E25" s="487"/>
      <c r="F25" s="487"/>
      <c r="G25" s="487"/>
      <c r="H25" s="487"/>
      <c r="I25" s="487"/>
      <c r="J25" s="488"/>
      <c r="K25" s="475"/>
      <c r="L25" s="476"/>
      <c r="M25" s="476"/>
      <c r="N25" s="477"/>
      <c r="O25" s="343">
        <v>15</v>
      </c>
      <c r="P25" s="345"/>
      <c r="Q25" s="27" t="str">
        <f t="shared" si="0"/>
        <v>〇</v>
      </c>
      <c r="R25" s="28" t="s">
        <v>16</v>
      </c>
      <c r="S25" s="29" t="str">
        <f t="shared" si="1"/>
        <v>  </v>
      </c>
      <c r="T25" s="343">
        <v>10</v>
      </c>
      <c r="U25" s="344"/>
      <c r="V25" s="30"/>
      <c r="W25" s="475"/>
      <c r="X25" s="476"/>
      <c r="Y25" s="477"/>
      <c r="Z25" s="467"/>
      <c r="AA25" s="467"/>
      <c r="AB25" s="467"/>
      <c r="AC25" s="467"/>
      <c r="AD25" s="467"/>
      <c r="AE25" s="467"/>
      <c r="AF25" s="467"/>
      <c r="AG25" s="465"/>
      <c r="AH25" s="385"/>
      <c r="AI25" s="385"/>
      <c r="AJ25" s="385"/>
      <c r="AK25" s="385"/>
      <c r="AL25" s="317"/>
      <c r="AM25" s="317"/>
      <c r="AN25" s="26"/>
      <c r="AO25" s="26"/>
      <c r="AP25" s="26"/>
      <c r="AQ25" s="26"/>
      <c r="AR25" s="26"/>
      <c r="AS25" s="26"/>
      <c r="BD25" s="21"/>
      <c r="BE25" s="10"/>
      <c r="BF25" s="10"/>
      <c r="BG25" s="10"/>
      <c r="BH25" s="10"/>
      <c r="BI25" s="10"/>
      <c r="BJ25" s="10"/>
      <c r="BK25" s="10"/>
      <c r="BL25" s="21"/>
    </row>
    <row r="26" spans="1:64" ht="12" customHeight="1">
      <c r="A26" s="481"/>
      <c r="B26" s="481"/>
      <c r="C26" s="489"/>
      <c r="D26" s="490"/>
      <c r="E26" s="490"/>
      <c r="F26" s="490"/>
      <c r="G26" s="490"/>
      <c r="H26" s="490"/>
      <c r="I26" s="490"/>
      <c r="J26" s="491"/>
      <c r="K26" s="478"/>
      <c r="L26" s="479"/>
      <c r="M26" s="479"/>
      <c r="N26" s="480"/>
      <c r="O26" s="346"/>
      <c r="P26" s="348"/>
      <c r="Q26" s="31" t="str">
        <f t="shared" si="0"/>
        <v>  </v>
      </c>
      <c r="R26" s="38" t="s">
        <v>17</v>
      </c>
      <c r="S26" s="33" t="str">
        <f t="shared" si="1"/>
        <v>  </v>
      </c>
      <c r="T26" s="346"/>
      <c r="U26" s="347"/>
      <c r="V26" s="39"/>
      <c r="W26" s="478"/>
      <c r="X26" s="479"/>
      <c r="Y26" s="480"/>
      <c r="Z26" s="467"/>
      <c r="AA26" s="467"/>
      <c r="AB26" s="467"/>
      <c r="AC26" s="467"/>
      <c r="AD26" s="467"/>
      <c r="AE26" s="467"/>
      <c r="AF26" s="467"/>
      <c r="AG26" s="469"/>
      <c r="AH26" s="470"/>
      <c r="AI26" s="470"/>
      <c r="AJ26" s="470"/>
      <c r="AK26" s="470"/>
      <c r="AL26" s="317"/>
      <c r="AM26" s="317"/>
      <c r="AN26" s="26"/>
      <c r="AO26" s="26"/>
      <c r="AP26" s="26"/>
      <c r="AQ26" s="26"/>
      <c r="AR26" s="26"/>
      <c r="AS26" s="26"/>
      <c r="BD26" s="21"/>
      <c r="BE26" s="10"/>
      <c r="BF26" s="10"/>
      <c r="BG26" s="10"/>
      <c r="BH26" s="10"/>
      <c r="BI26" s="10"/>
      <c r="BJ26" s="10"/>
      <c r="BK26" s="10"/>
      <c r="BL26" s="21"/>
    </row>
    <row r="27" spans="1:64" ht="12" customHeight="1">
      <c r="A27" s="481">
        <v>6</v>
      </c>
      <c r="B27" s="481"/>
      <c r="C27" s="482" t="str">
        <f>C5</f>
        <v>ちゃんぷるず</v>
      </c>
      <c r="D27" s="482"/>
      <c r="E27" s="482"/>
      <c r="F27" s="482"/>
      <c r="G27" s="482"/>
      <c r="H27" s="482"/>
      <c r="I27" s="482"/>
      <c r="J27" s="482"/>
      <c r="K27" s="472">
        <f>COUNTIF(Q27:Q29,"〇")</f>
        <v>2</v>
      </c>
      <c r="L27" s="473"/>
      <c r="M27" s="473"/>
      <c r="N27" s="474"/>
      <c r="O27" s="349">
        <v>9</v>
      </c>
      <c r="P27" s="351"/>
      <c r="Q27" s="22" t="str">
        <f t="shared" si="0"/>
        <v>  </v>
      </c>
      <c r="R27" s="35" t="s">
        <v>15</v>
      </c>
      <c r="S27" s="24" t="str">
        <f t="shared" si="1"/>
        <v>〇</v>
      </c>
      <c r="T27" s="349">
        <v>15</v>
      </c>
      <c r="U27" s="350"/>
      <c r="V27" s="36"/>
      <c r="W27" s="472">
        <f>COUNTIF(S27:S29,"〇")</f>
        <v>1</v>
      </c>
      <c r="X27" s="473"/>
      <c r="Y27" s="474"/>
      <c r="Z27" s="467" t="str">
        <f>C7</f>
        <v>レッドビッキーズ　弐</v>
      </c>
      <c r="AA27" s="467"/>
      <c r="AB27" s="467"/>
      <c r="AC27" s="467"/>
      <c r="AD27" s="467"/>
      <c r="AE27" s="467"/>
      <c r="AF27" s="467"/>
      <c r="AG27" s="468" t="str">
        <f>P5</f>
        <v>crescendo</v>
      </c>
      <c r="AH27" s="382"/>
      <c r="AI27" s="382"/>
      <c r="AJ27" s="382"/>
      <c r="AK27" s="382"/>
      <c r="AL27" s="467" t="str">
        <f>P6</f>
        <v>ノーティー　ミリ</v>
      </c>
      <c r="AM27" s="467"/>
      <c r="AN27" s="26"/>
      <c r="AO27" s="26"/>
      <c r="AP27" s="26"/>
      <c r="AQ27" s="26"/>
      <c r="AR27" s="26"/>
      <c r="AS27" s="26"/>
      <c r="BD27" s="10"/>
      <c r="BJ27" s="10"/>
      <c r="BK27" s="10"/>
      <c r="BL27" s="10"/>
    </row>
    <row r="28" spans="1:64" ht="12" customHeight="1">
      <c r="A28" s="481"/>
      <c r="B28" s="481"/>
      <c r="C28" s="482"/>
      <c r="D28" s="482"/>
      <c r="E28" s="482"/>
      <c r="F28" s="482"/>
      <c r="G28" s="482"/>
      <c r="H28" s="482"/>
      <c r="I28" s="482"/>
      <c r="J28" s="482"/>
      <c r="K28" s="475"/>
      <c r="L28" s="476"/>
      <c r="M28" s="476"/>
      <c r="N28" s="477"/>
      <c r="O28" s="343">
        <v>15</v>
      </c>
      <c r="P28" s="345"/>
      <c r="Q28" s="27" t="str">
        <f t="shared" si="0"/>
        <v>〇</v>
      </c>
      <c r="R28" s="28" t="s">
        <v>16</v>
      </c>
      <c r="S28" s="29" t="str">
        <f t="shared" si="1"/>
        <v>  </v>
      </c>
      <c r="T28" s="343">
        <v>10</v>
      </c>
      <c r="U28" s="344"/>
      <c r="V28" s="30"/>
      <c r="W28" s="475"/>
      <c r="X28" s="476"/>
      <c r="Y28" s="477"/>
      <c r="Z28" s="467"/>
      <c r="AA28" s="467"/>
      <c r="AB28" s="467"/>
      <c r="AC28" s="467"/>
      <c r="AD28" s="467"/>
      <c r="AE28" s="467"/>
      <c r="AF28" s="467"/>
      <c r="AG28" s="465"/>
      <c r="AH28" s="385"/>
      <c r="AI28" s="385"/>
      <c r="AJ28" s="385"/>
      <c r="AK28" s="385"/>
      <c r="AL28" s="467"/>
      <c r="AM28" s="467"/>
      <c r="AN28" s="26"/>
      <c r="AO28" s="26"/>
      <c r="AP28" s="26"/>
      <c r="AQ28" s="26"/>
      <c r="AR28" s="26"/>
      <c r="AS28" s="26"/>
      <c r="BD28" s="10"/>
      <c r="BJ28" s="10"/>
      <c r="BK28" s="10"/>
      <c r="BL28" s="10"/>
    </row>
    <row r="29" spans="1:64" ht="12" customHeight="1">
      <c r="A29" s="481"/>
      <c r="B29" s="481"/>
      <c r="C29" s="482"/>
      <c r="D29" s="482"/>
      <c r="E29" s="482"/>
      <c r="F29" s="482"/>
      <c r="G29" s="482"/>
      <c r="H29" s="482"/>
      <c r="I29" s="482"/>
      <c r="J29" s="482"/>
      <c r="K29" s="478"/>
      <c r="L29" s="479"/>
      <c r="M29" s="479"/>
      <c r="N29" s="480"/>
      <c r="O29" s="346">
        <v>15</v>
      </c>
      <c r="P29" s="348"/>
      <c r="Q29" s="31" t="str">
        <f t="shared" si="0"/>
        <v>〇</v>
      </c>
      <c r="R29" s="38" t="s">
        <v>17</v>
      </c>
      <c r="S29" s="33" t="str">
        <f t="shared" si="1"/>
        <v>  </v>
      </c>
      <c r="T29" s="346">
        <v>11</v>
      </c>
      <c r="U29" s="347"/>
      <c r="V29" s="39"/>
      <c r="W29" s="478"/>
      <c r="X29" s="479"/>
      <c r="Y29" s="480"/>
      <c r="Z29" s="467"/>
      <c r="AA29" s="467"/>
      <c r="AB29" s="467"/>
      <c r="AC29" s="467"/>
      <c r="AD29" s="467"/>
      <c r="AE29" s="467"/>
      <c r="AF29" s="467"/>
      <c r="AG29" s="469"/>
      <c r="AH29" s="470"/>
      <c r="AI29" s="470"/>
      <c r="AJ29" s="470"/>
      <c r="AK29" s="470"/>
      <c r="AL29" s="467"/>
      <c r="AM29" s="467"/>
      <c r="AN29" s="26"/>
      <c r="AO29" s="26"/>
      <c r="AP29" s="26"/>
      <c r="AQ29" s="26"/>
      <c r="AR29" s="26"/>
      <c r="AS29" s="26"/>
      <c r="BD29" s="10"/>
      <c r="BJ29" s="10"/>
      <c r="BK29" s="10"/>
      <c r="BL29" s="10"/>
    </row>
    <row r="30" spans="1:64" ht="21" customHeight="1">
      <c r="A30" s="501" t="s">
        <v>159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3"/>
      <c r="AN30" s="26"/>
      <c r="AO30" s="26"/>
      <c r="AP30" s="26"/>
      <c r="AQ30" s="26"/>
      <c r="AR30" s="26"/>
      <c r="AS30" s="26"/>
      <c r="BD30" s="10"/>
      <c r="BJ30" s="42"/>
      <c r="BK30" s="42"/>
      <c r="BL30" s="42"/>
    </row>
    <row r="31" spans="1:61" ht="12" customHeight="1">
      <c r="A31" s="481">
        <v>7</v>
      </c>
      <c r="B31" s="481"/>
      <c r="C31" s="467" t="str">
        <f>C6</f>
        <v>Playa</v>
      </c>
      <c r="D31" s="467"/>
      <c r="E31" s="467"/>
      <c r="F31" s="467"/>
      <c r="G31" s="467"/>
      <c r="H31" s="467"/>
      <c r="I31" s="467"/>
      <c r="J31" s="467"/>
      <c r="K31" s="472">
        <f>COUNTIF(Q31:Q33,"〇")</f>
        <v>2</v>
      </c>
      <c r="L31" s="473"/>
      <c r="M31" s="473"/>
      <c r="N31" s="474"/>
      <c r="O31" s="349">
        <v>15</v>
      </c>
      <c r="P31" s="351"/>
      <c r="Q31" s="22" t="str">
        <f aca="true" t="shared" si="2" ref="Q31:Q42">IF(O31&gt;T31,"〇","  ")</f>
        <v>〇</v>
      </c>
      <c r="R31" s="35" t="s">
        <v>15</v>
      </c>
      <c r="S31" s="24" t="str">
        <f aca="true" t="shared" si="3" ref="S31:S42">IF(T31&gt;O31,"〇","  ")</f>
        <v>  </v>
      </c>
      <c r="T31" s="349">
        <v>11</v>
      </c>
      <c r="U31" s="350"/>
      <c r="V31" s="40"/>
      <c r="W31" s="472">
        <f>COUNTIF(S31:S33,"〇")</f>
        <v>0</v>
      </c>
      <c r="X31" s="473"/>
      <c r="Y31" s="474"/>
      <c r="Z31" s="467" t="str">
        <f>P5</f>
        <v>crescendo</v>
      </c>
      <c r="AA31" s="467"/>
      <c r="AB31" s="467"/>
      <c r="AC31" s="467"/>
      <c r="AD31" s="467"/>
      <c r="AE31" s="467"/>
      <c r="AF31" s="467"/>
      <c r="AG31" s="468" t="str">
        <f>P6</f>
        <v>ノーティー　ミリ</v>
      </c>
      <c r="AH31" s="382"/>
      <c r="AI31" s="382"/>
      <c r="AJ31" s="382"/>
      <c r="AK31" s="382"/>
      <c r="AL31" s="467" t="str">
        <f>C7</f>
        <v>レッドビッキーズ　弐</v>
      </c>
      <c r="AM31" s="467"/>
      <c r="AN31" s="26"/>
      <c r="AO31" s="26"/>
      <c r="AP31" s="26"/>
      <c r="AQ31" s="26"/>
      <c r="AR31" s="26"/>
      <c r="AS31" s="26"/>
      <c r="BD31" s="10"/>
      <c r="BG31" s="26"/>
      <c r="BH31" s="26"/>
      <c r="BI31" s="43"/>
    </row>
    <row r="32" spans="1:61" ht="12" customHeight="1">
      <c r="A32" s="481"/>
      <c r="B32" s="481"/>
      <c r="C32" s="467"/>
      <c r="D32" s="467"/>
      <c r="E32" s="467"/>
      <c r="F32" s="467"/>
      <c r="G32" s="467"/>
      <c r="H32" s="467"/>
      <c r="I32" s="467"/>
      <c r="J32" s="467"/>
      <c r="K32" s="475"/>
      <c r="L32" s="476"/>
      <c r="M32" s="476"/>
      <c r="N32" s="477"/>
      <c r="O32" s="343">
        <v>17</v>
      </c>
      <c r="P32" s="345"/>
      <c r="Q32" s="27" t="str">
        <f t="shared" si="2"/>
        <v>〇</v>
      </c>
      <c r="R32" s="28" t="s">
        <v>16</v>
      </c>
      <c r="S32" s="29" t="str">
        <f t="shared" si="3"/>
        <v>  </v>
      </c>
      <c r="T32" s="343">
        <v>16</v>
      </c>
      <c r="U32" s="344"/>
      <c r="V32" s="41"/>
      <c r="W32" s="475"/>
      <c r="X32" s="476"/>
      <c r="Y32" s="477"/>
      <c r="Z32" s="467"/>
      <c r="AA32" s="467"/>
      <c r="AB32" s="467"/>
      <c r="AC32" s="467"/>
      <c r="AD32" s="467"/>
      <c r="AE32" s="467"/>
      <c r="AF32" s="467"/>
      <c r="AG32" s="465"/>
      <c r="AH32" s="385"/>
      <c r="AI32" s="385"/>
      <c r="AJ32" s="385"/>
      <c r="AK32" s="385"/>
      <c r="AL32" s="467"/>
      <c r="AM32" s="467"/>
      <c r="AN32" s="26"/>
      <c r="AO32" s="26"/>
      <c r="AP32" s="26"/>
      <c r="AQ32" s="26"/>
      <c r="AR32" s="26"/>
      <c r="AS32" s="26"/>
      <c r="BD32" s="10"/>
      <c r="BG32" s="26"/>
      <c r="BH32" s="26"/>
      <c r="BI32" s="43"/>
    </row>
    <row r="33" spans="1:61" ht="12" customHeight="1">
      <c r="A33" s="481"/>
      <c r="B33" s="481"/>
      <c r="C33" s="467"/>
      <c r="D33" s="467"/>
      <c r="E33" s="467"/>
      <c r="F33" s="467"/>
      <c r="G33" s="467"/>
      <c r="H33" s="467"/>
      <c r="I33" s="467"/>
      <c r="J33" s="467"/>
      <c r="K33" s="478"/>
      <c r="L33" s="479"/>
      <c r="M33" s="479"/>
      <c r="N33" s="480"/>
      <c r="O33" s="346"/>
      <c r="P33" s="348"/>
      <c r="Q33" s="31" t="str">
        <f t="shared" si="2"/>
        <v>  </v>
      </c>
      <c r="R33" s="38" t="s">
        <v>17</v>
      </c>
      <c r="S33" s="33" t="str">
        <f t="shared" si="3"/>
        <v>  </v>
      </c>
      <c r="T33" s="346"/>
      <c r="U33" s="347"/>
      <c r="V33" s="37"/>
      <c r="W33" s="478"/>
      <c r="X33" s="479"/>
      <c r="Y33" s="480"/>
      <c r="Z33" s="467"/>
      <c r="AA33" s="467"/>
      <c r="AB33" s="467"/>
      <c r="AC33" s="467"/>
      <c r="AD33" s="467"/>
      <c r="AE33" s="467"/>
      <c r="AF33" s="467"/>
      <c r="AG33" s="469"/>
      <c r="AH33" s="470"/>
      <c r="AI33" s="470"/>
      <c r="AJ33" s="470"/>
      <c r="AK33" s="470"/>
      <c r="AL33" s="467"/>
      <c r="AM33" s="467"/>
      <c r="AN33" s="26"/>
      <c r="AO33" s="26"/>
      <c r="AP33" s="26"/>
      <c r="AQ33" s="26"/>
      <c r="AR33" s="26"/>
      <c r="AS33" s="26"/>
      <c r="BD33" s="10"/>
      <c r="BG33" s="26"/>
      <c r="BH33" s="26"/>
      <c r="BI33" s="43"/>
    </row>
    <row r="34" spans="1:61" ht="12" customHeight="1">
      <c r="A34" s="481">
        <v>8</v>
      </c>
      <c r="B34" s="481"/>
      <c r="C34" s="467" t="str">
        <f>C15</f>
        <v>レッドビッキーズ　弐</v>
      </c>
      <c r="D34" s="467"/>
      <c r="E34" s="467"/>
      <c r="F34" s="467"/>
      <c r="G34" s="467"/>
      <c r="H34" s="467"/>
      <c r="I34" s="467"/>
      <c r="J34" s="467"/>
      <c r="K34" s="472">
        <f>COUNTIF(Q34:Q36,"〇")</f>
        <v>2</v>
      </c>
      <c r="L34" s="473"/>
      <c r="M34" s="473"/>
      <c r="N34" s="474"/>
      <c r="O34" s="349">
        <v>15</v>
      </c>
      <c r="P34" s="351"/>
      <c r="Q34" s="22" t="str">
        <f t="shared" si="2"/>
        <v>〇</v>
      </c>
      <c r="R34" s="35" t="s">
        <v>15</v>
      </c>
      <c r="S34" s="24" t="str">
        <f t="shared" si="3"/>
        <v>  </v>
      </c>
      <c r="T34" s="349">
        <v>7</v>
      </c>
      <c r="U34" s="350"/>
      <c r="V34" s="40"/>
      <c r="W34" s="472">
        <f>COUNTIF(S34:S36,"〇")</f>
        <v>1</v>
      </c>
      <c r="X34" s="473"/>
      <c r="Y34" s="474"/>
      <c r="Z34" s="467" t="str">
        <f>P6</f>
        <v>ノーティー　ミリ</v>
      </c>
      <c r="AA34" s="467"/>
      <c r="AB34" s="467"/>
      <c r="AC34" s="467"/>
      <c r="AD34" s="467"/>
      <c r="AE34" s="467"/>
      <c r="AF34" s="467"/>
      <c r="AG34" s="468" t="str">
        <f>P5</f>
        <v>crescendo</v>
      </c>
      <c r="AH34" s="382"/>
      <c r="AI34" s="382"/>
      <c r="AJ34" s="382"/>
      <c r="AK34" s="382"/>
      <c r="AL34" s="317" t="str">
        <f>C5</f>
        <v>ちゃんぷるず</v>
      </c>
      <c r="AM34" s="317"/>
      <c r="AN34" s="26"/>
      <c r="AO34" s="26"/>
      <c r="AP34" s="26"/>
      <c r="AQ34" s="26"/>
      <c r="AR34" s="26"/>
      <c r="AS34" s="26"/>
      <c r="BD34" s="10"/>
      <c r="BG34" s="26"/>
      <c r="BH34" s="26"/>
      <c r="BI34" s="43"/>
    </row>
    <row r="35" spans="1:61" ht="12" customHeight="1">
      <c r="A35" s="481"/>
      <c r="B35" s="481"/>
      <c r="C35" s="467"/>
      <c r="D35" s="467"/>
      <c r="E35" s="467"/>
      <c r="F35" s="467"/>
      <c r="G35" s="467"/>
      <c r="H35" s="467"/>
      <c r="I35" s="467"/>
      <c r="J35" s="467"/>
      <c r="K35" s="475"/>
      <c r="L35" s="476"/>
      <c r="M35" s="476"/>
      <c r="N35" s="477"/>
      <c r="O35" s="343">
        <v>9</v>
      </c>
      <c r="P35" s="345"/>
      <c r="Q35" s="27" t="str">
        <f t="shared" si="2"/>
        <v>  </v>
      </c>
      <c r="R35" s="28" t="s">
        <v>16</v>
      </c>
      <c r="S35" s="29" t="str">
        <f t="shared" si="3"/>
        <v>〇</v>
      </c>
      <c r="T35" s="343">
        <v>15</v>
      </c>
      <c r="U35" s="344"/>
      <c r="V35" s="41"/>
      <c r="W35" s="475"/>
      <c r="X35" s="476"/>
      <c r="Y35" s="477"/>
      <c r="Z35" s="467"/>
      <c r="AA35" s="467"/>
      <c r="AB35" s="467"/>
      <c r="AC35" s="467"/>
      <c r="AD35" s="467"/>
      <c r="AE35" s="467"/>
      <c r="AF35" s="467"/>
      <c r="AG35" s="465"/>
      <c r="AH35" s="385"/>
      <c r="AI35" s="385"/>
      <c r="AJ35" s="385"/>
      <c r="AK35" s="385"/>
      <c r="AL35" s="317"/>
      <c r="AM35" s="317"/>
      <c r="AN35" s="26"/>
      <c r="AO35" s="26"/>
      <c r="AP35" s="26"/>
      <c r="AQ35" s="26"/>
      <c r="AR35" s="26"/>
      <c r="AS35" s="26"/>
      <c r="BD35" s="10"/>
      <c r="BG35" s="26"/>
      <c r="BH35" s="26"/>
      <c r="BI35" s="43"/>
    </row>
    <row r="36" spans="1:61" ht="12" customHeight="1">
      <c r="A36" s="481"/>
      <c r="B36" s="481"/>
      <c r="C36" s="467"/>
      <c r="D36" s="467"/>
      <c r="E36" s="467"/>
      <c r="F36" s="467"/>
      <c r="G36" s="467"/>
      <c r="H36" s="467"/>
      <c r="I36" s="467"/>
      <c r="J36" s="467"/>
      <c r="K36" s="478"/>
      <c r="L36" s="479"/>
      <c r="M36" s="479"/>
      <c r="N36" s="480"/>
      <c r="O36" s="346">
        <v>15</v>
      </c>
      <c r="P36" s="348"/>
      <c r="Q36" s="31" t="str">
        <f t="shared" si="2"/>
        <v>〇</v>
      </c>
      <c r="R36" s="38" t="s">
        <v>17</v>
      </c>
      <c r="S36" s="33" t="str">
        <f t="shared" si="3"/>
        <v>  </v>
      </c>
      <c r="T36" s="346">
        <v>13</v>
      </c>
      <c r="U36" s="347"/>
      <c r="V36" s="37"/>
      <c r="W36" s="478"/>
      <c r="X36" s="479"/>
      <c r="Y36" s="480"/>
      <c r="Z36" s="467"/>
      <c r="AA36" s="467"/>
      <c r="AB36" s="467"/>
      <c r="AC36" s="467"/>
      <c r="AD36" s="467"/>
      <c r="AE36" s="467"/>
      <c r="AF36" s="467"/>
      <c r="AG36" s="469"/>
      <c r="AH36" s="470"/>
      <c r="AI36" s="470"/>
      <c r="AJ36" s="470"/>
      <c r="AK36" s="470"/>
      <c r="AL36" s="317"/>
      <c r="AM36" s="317"/>
      <c r="AN36" s="26"/>
      <c r="AO36" s="26"/>
      <c r="AP36" s="26"/>
      <c r="AQ36" s="26"/>
      <c r="AR36" s="26"/>
      <c r="AS36" s="26"/>
      <c r="BD36" s="10"/>
      <c r="BG36" s="26"/>
      <c r="BH36" s="26"/>
      <c r="BI36" s="43"/>
    </row>
    <row r="37" spans="1:61" ht="12" customHeight="1">
      <c r="A37" s="481">
        <v>9</v>
      </c>
      <c r="B37" s="481"/>
      <c r="C37" s="467" t="str">
        <f>C5</f>
        <v>ちゃんぷるず</v>
      </c>
      <c r="D37" s="467"/>
      <c r="E37" s="467"/>
      <c r="F37" s="467"/>
      <c r="G37" s="467"/>
      <c r="H37" s="467"/>
      <c r="I37" s="467"/>
      <c r="J37" s="467"/>
      <c r="K37" s="472">
        <f>COUNTIF(Q37:Q39,"〇")</f>
        <v>2</v>
      </c>
      <c r="L37" s="473"/>
      <c r="M37" s="473"/>
      <c r="N37" s="474"/>
      <c r="O37" s="349">
        <v>15</v>
      </c>
      <c r="P37" s="351"/>
      <c r="Q37" s="22" t="str">
        <f t="shared" si="2"/>
        <v>〇</v>
      </c>
      <c r="R37" s="35" t="s">
        <v>15</v>
      </c>
      <c r="S37" s="24" t="str">
        <f t="shared" si="3"/>
        <v>  </v>
      </c>
      <c r="T37" s="349">
        <v>13</v>
      </c>
      <c r="U37" s="350"/>
      <c r="V37" s="40"/>
      <c r="W37" s="472">
        <f>COUNTIF(S37:S39,"〇")</f>
        <v>0</v>
      </c>
      <c r="X37" s="473"/>
      <c r="Y37" s="474"/>
      <c r="Z37" s="467" t="str">
        <f>P5</f>
        <v>crescendo</v>
      </c>
      <c r="AA37" s="467"/>
      <c r="AB37" s="467"/>
      <c r="AC37" s="467"/>
      <c r="AD37" s="467"/>
      <c r="AE37" s="467"/>
      <c r="AF37" s="467"/>
      <c r="AG37" s="468" t="str">
        <f>C6</f>
        <v>Playa</v>
      </c>
      <c r="AH37" s="382"/>
      <c r="AI37" s="382"/>
      <c r="AJ37" s="382"/>
      <c r="AK37" s="382"/>
      <c r="AL37" s="467" t="str">
        <f>P6</f>
        <v>ノーティー　ミリ</v>
      </c>
      <c r="AM37" s="467"/>
      <c r="AN37" s="26"/>
      <c r="AO37" s="26"/>
      <c r="AP37" s="26"/>
      <c r="AQ37" s="26"/>
      <c r="AR37" s="26"/>
      <c r="AS37" s="26"/>
      <c r="BD37" s="10"/>
      <c r="BG37" s="26"/>
      <c r="BH37" s="26"/>
      <c r="BI37" s="43"/>
    </row>
    <row r="38" spans="1:61" ht="12" customHeight="1">
      <c r="A38" s="481"/>
      <c r="B38" s="481"/>
      <c r="C38" s="467"/>
      <c r="D38" s="467"/>
      <c r="E38" s="467"/>
      <c r="F38" s="467"/>
      <c r="G38" s="467"/>
      <c r="H38" s="467"/>
      <c r="I38" s="467"/>
      <c r="J38" s="467"/>
      <c r="K38" s="475"/>
      <c r="L38" s="476"/>
      <c r="M38" s="476"/>
      <c r="N38" s="477"/>
      <c r="O38" s="343">
        <v>15</v>
      </c>
      <c r="P38" s="345"/>
      <c r="Q38" s="27" t="str">
        <f t="shared" si="2"/>
        <v>〇</v>
      </c>
      <c r="R38" s="28" t="s">
        <v>16</v>
      </c>
      <c r="S38" s="29" t="str">
        <f t="shared" si="3"/>
        <v>  </v>
      </c>
      <c r="T38" s="343">
        <v>13</v>
      </c>
      <c r="U38" s="344"/>
      <c r="V38" s="41"/>
      <c r="W38" s="475"/>
      <c r="X38" s="476"/>
      <c r="Y38" s="477"/>
      <c r="Z38" s="467"/>
      <c r="AA38" s="467"/>
      <c r="AB38" s="467"/>
      <c r="AC38" s="467"/>
      <c r="AD38" s="467"/>
      <c r="AE38" s="467"/>
      <c r="AF38" s="467"/>
      <c r="AG38" s="465"/>
      <c r="AH38" s="385"/>
      <c r="AI38" s="385"/>
      <c r="AJ38" s="385"/>
      <c r="AK38" s="385"/>
      <c r="AL38" s="467"/>
      <c r="AM38" s="467"/>
      <c r="AN38" s="26"/>
      <c r="AO38" s="26"/>
      <c r="AP38" s="26"/>
      <c r="AQ38" s="26"/>
      <c r="AR38" s="26"/>
      <c r="AS38" s="26"/>
      <c r="BD38" s="10"/>
      <c r="BG38" s="26"/>
      <c r="BH38" s="26"/>
      <c r="BI38" s="43"/>
    </row>
    <row r="39" spans="1:61" ht="12" customHeight="1">
      <c r="A39" s="481"/>
      <c r="B39" s="481"/>
      <c r="C39" s="467"/>
      <c r="D39" s="467"/>
      <c r="E39" s="467"/>
      <c r="F39" s="467"/>
      <c r="G39" s="467"/>
      <c r="H39" s="467"/>
      <c r="I39" s="467"/>
      <c r="J39" s="467"/>
      <c r="K39" s="478"/>
      <c r="L39" s="479"/>
      <c r="M39" s="479"/>
      <c r="N39" s="480"/>
      <c r="O39" s="346"/>
      <c r="P39" s="348"/>
      <c r="Q39" s="31" t="str">
        <f t="shared" si="2"/>
        <v>  </v>
      </c>
      <c r="R39" s="38" t="s">
        <v>17</v>
      </c>
      <c r="S39" s="33" t="str">
        <f t="shared" si="3"/>
        <v>  </v>
      </c>
      <c r="T39" s="346"/>
      <c r="U39" s="347"/>
      <c r="V39" s="37"/>
      <c r="W39" s="478"/>
      <c r="X39" s="479"/>
      <c r="Y39" s="480"/>
      <c r="Z39" s="467"/>
      <c r="AA39" s="467"/>
      <c r="AB39" s="467"/>
      <c r="AC39" s="467"/>
      <c r="AD39" s="467"/>
      <c r="AE39" s="467"/>
      <c r="AF39" s="467"/>
      <c r="AG39" s="469"/>
      <c r="AH39" s="470"/>
      <c r="AI39" s="470"/>
      <c r="AJ39" s="470"/>
      <c r="AK39" s="470"/>
      <c r="AL39" s="467"/>
      <c r="AM39" s="467"/>
      <c r="AN39" s="26"/>
      <c r="AO39" s="26"/>
      <c r="AP39" s="26"/>
      <c r="AQ39" s="26"/>
      <c r="AR39" s="26"/>
      <c r="AS39" s="26"/>
      <c r="BD39" s="10"/>
      <c r="BG39" s="26"/>
      <c r="BH39" s="26"/>
      <c r="BI39" s="43"/>
    </row>
    <row r="40" spans="1:61" ht="12" customHeight="1">
      <c r="A40" s="471">
        <v>10</v>
      </c>
      <c r="B40" s="471"/>
      <c r="C40" s="467" t="str">
        <f>C6</f>
        <v>Playa</v>
      </c>
      <c r="D40" s="467"/>
      <c r="E40" s="467"/>
      <c r="F40" s="467"/>
      <c r="G40" s="467"/>
      <c r="H40" s="467"/>
      <c r="I40" s="467"/>
      <c r="J40" s="467"/>
      <c r="K40" s="472">
        <f>COUNTIF(Q40:Q42,"〇")</f>
        <v>1</v>
      </c>
      <c r="L40" s="473"/>
      <c r="M40" s="473"/>
      <c r="N40" s="474"/>
      <c r="O40" s="349">
        <v>15</v>
      </c>
      <c r="P40" s="351"/>
      <c r="Q40" s="22" t="str">
        <f t="shared" si="2"/>
        <v>〇</v>
      </c>
      <c r="R40" s="35" t="s">
        <v>15</v>
      </c>
      <c r="S40" s="24" t="str">
        <f t="shared" si="3"/>
        <v>  </v>
      </c>
      <c r="T40" s="349">
        <v>9</v>
      </c>
      <c r="U40" s="350"/>
      <c r="V40" s="40"/>
      <c r="W40" s="472">
        <f>COUNTIF(S40:S42,"〇")</f>
        <v>2</v>
      </c>
      <c r="X40" s="473"/>
      <c r="Y40" s="474"/>
      <c r="Z40" s="467" t="str">
        <f>P6</f>
        <v>ノーティー　ミリ</v>
      </c>
      <c r="AA40" s="467"/>
      <c r="AB40" s="467"/>
      <c r="AC40" s="467"/>
      <c r="AD40" s="467"/>
      <c r="AE40" s="467"/>
      <c r="AF40" s="467"/>
      <c r="AG40" s="468" t="str">
        <f>C5</f>
        <v>ちゃんぷるず</v>
      </c>
      <c r="AH40" s="382"/>
      <c r="AI40" s="382"/>
      <c r="AJ40" s="382"/>
      <c r="AK40" s="382"/>
      <c r="AL40" s="467" t="str">
        <f>P5</f>
        <v>crescendo</v>
      </c>
      <c r="AM40" s="467"/>
      <c r="AN40" s="26"/>
      <c r="AO40" s="26"/>
      <c r="AP40" s="26"/>
      <c r="AQ40" s="26"/>
      <c r="AR40" s="26"/>
      <c r="AS40" s="26"/>
      <c r="BD40" s="10"/>
      <c r="BG40" s="26"/>
      <c r="BH40" s="26"/>
      <c r="BI40" s="43"/>
    </row>
    <row r="41" spans="1:61" ht="12" customHeight="1">
      <c r="A41" s="471"/>
      <c r="B41" s="471"/>
      <c r="C41" s="467"/>
      <c r="D41" s="467"/>
      <c r="E41" s="467"/>
      <c r="F41" s="467"/>
      <c r="G41" s="467"/>
      <c r="H41" s="467"/>
      <c r="I41" s="467"/>
      <c r="J41" s="467"/>
      <c r="K41" s="475"/>
      <c r="L41" s="476"/>
      <c r="M41" s="476"/>
      <c r="N41" s="477"/>
      <c r="O41" s="343">
        <v>12</v>
      </c>
      <c r="P41" s="345"/>
      <c r="Q41" s="27" t="str">
        <f t="shared" si="2"/>
        <v>  </v>
      </c>
      <c r="R41" s="28" t="s">
        <v>16</v>
      </c>
      <c r="S41" s="29" t="str">
        <f t="shared" si="3"/>
        <v>〇</v>
      </c>
      <c r="T41" s="343">
        <v>15</v>
      </c>
      <c r="U41" s="344"/>
      <c r="V41" s="41"/>
      <c r="W41" s="475"/>
      <c r="X41" s="476"/>
      <c r="Y41" s="477"/>
      <c r="Z41" s="467"/>
      <c r="AA41" s="467"/>
      <c r="AB41" s="467"/>
      <c r="AC41" s="467"/>
      <c r="AD41" s="467"/>
      <c r="AE41" s="467"/>
      <c r="AF41" s="467"/>
      <c r="AG41" s="465"/>
      <c r="AH41" s="385"/>
      <c r="AI41" s="385"/>
      <c r="AJ41" s="385"/>
      <c r="AK41" s="385"/>
      <c r="AL41" s="467"/>
      <c r="AM41" s="467"/>
      <c r="AN41" s="26"/>
      <c r="AO41" s="26"/>
      <c r="AP41" s="26"/>
      <c r="AQ41" s="26"/>
      <c r="AR41" s="26"/>
      <c r="AS41" s="26"/>
      <c r="BD41" s="10"/>
      <c r="BG41" s="26"/>
      <c r="BH41" s="26"/>
      <c r="BI41" s="43"/>
    </row>
    <row r="42" spans="1:61" ht="12" customHeight="1">
      <c r="A42" s="471"/>
      <c r="B42" s="471"/>
      <c r="C42" s="467"/>
      <c r="D42" s="467"/>
      <c r="E42" s="467"/>
      <c r="F42" s="467"/>
      <c r="G42" s="467"/>
      <c r="H42" s="467"/>
      <c r="I42" s="467"/>
      <c r="J42" s="467"/>
      <c r="K42" s="478"/>
      <c r="L42" s="479"/>
      <c r="M42" s="479"/>
      <c r="N42" s="480"/>
      <c r="O42" s="346">
        <v>16</v>
      </c>
      <c r="P42" s="348"/>
      <c r="Q42" s="31" t="str">
        <f t="shared" si="2"/>
        <v>  </v>
      </c>
      <c r="R42" s="38" t="s">
        <v>17</v>
      </c>
      <c r="S42" s="33" t="str">
        <f t="shared" si="3"/>
        <v>〇</v>
      </c>
      <c r="T42" s="346">
        <v>17</v>
      </c>
      <c r="U42" s="347"/>
      <c r="V42" s="37"/>
      <c r="W42" s="478"/>
      <c r="X42" s="479"/>
      <c r="Y42" s="480"/>
      <c r="Z42" s="467"/>
      <c r="AA42" s="467"/>
      <c r="AB42" s="467"/>
      <c r="AC42" s="467"/>
      <c r="AD42" s="467"/>
      <c r="AE42" s="467"/>
      <c r="AF42" s="467"/>
      <c r="AG42" s="469"/>
      <c r="AH42" s="470"/>
      <c r="AI42" s="470"/>
      <c r="AJ42" s="470"/>
      <c r="AK42" s="470"/>
      <c r="AL42" s="467"/>
      <c r="AM42" s="467"/>
      <c r="AN42" s="26"/>
      <c r="AO42" s="26"/>
      <c r="AP42" s="26"/>
      <c r="AQ42" s="26"/>
      <c r="AR42" s="26"/>
      <c r="AS42" s="26"/>
      <c r="BD42" s="10"/>
      <c r="BG42" s="26"/>
      <c r="BH42" s="26"/>
      <c r="BI42" s="43"/>
    </row>
    <row r="43" spans="3:61" ht="15" customHeight="1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44"/>
      <c r="P43" s="44"/>
      <c r="Q43" s="44"/>
      <c r="S43" s="26"/>
      <c r="T43" s="44"/>
      <c r="U43" s="44"/>
      <c r="V43" s="44"/>
      <c r="W43" s="26"/>
      <c r="X43" s="26"/>
      <c r="Y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BD43" s="10"/>
      <c r="BG43" s="26"/>
      <c r="BH43" s="26"/>
      <c r="BI43" s="43"/>
    </row>
    <row r="44" spans="1:39" s="10" customFormat="1" ht="18" customHeight="1">
      <c r="A44" s="445" t="s">
        <v>18</v>
      </c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</row>
    <row r="45" s="10" customFormat="1" ht="6" customHeight="1" thickBot="1">
      <c r="AH45" s="18"/>
    </row>
    <row r="46" spans="1:39" s="10" customFormat="1" ht="15" customHeight="1">
      <c r="A46" s="433" t="s">
        <v>19</v>
      </c>
      <c r="B46" s="446" t="s">
        <v>20</v>
      </c>
      <c r="C46" s="447"/>
      <c r="D46" s="448"/>
      <c r="E46" s="45"/>
      <c r="F46" s="436" t="str">
        <f>B50</f>
        <v>ちゃんぷるず</v>
      </c>
      <c r="G46" s="437"/>
      <c r="H46" s="437"/>
      <c r="I46" s="437"/>
      <c r="J46" s="454"/>
      <c r="K46" s="459" t="str">
        <f>B56</f>
        <v>Playa</v>
      </c>
      <c r="L46" s="437"/>
      <c r="M46" s="437"/>
      <c r="N46" s="437"/>
      <c r="O46" s="454"/>
      <c r="P46" s="459" t="str">
        <f>B62</f>
        <v>レッドビッキーズ　弐</v>
      </c>
      <c r="Q46" s="437"/>
      <c r="R46" s="437"/>
      <c r="S46" s="437"/>
      <c r="T46" s="454"/>
      <c r="U46" s="459" t="str">
        <f>B68</f>
        <v>crescendo</v>
      </c>
      <c r="V46" s="437"/>
      <c r="W46" s="437"/>
      <c r="X46" s="437"/>
      <c r="Y46" s="454"/>
      <c r="Z46" s="462" t="str">
        <f>B74</f>
        <v>ノーティー　ミリ</v>
      </c>
      <c r="AA46" s="463"/>
      <c r="AB46" s="463"/>
      <c r="AC46" s="463"/>
      <c r="AD46" s="464"/>
      <c r="AE46" s="446" t="s">
        <v>21</v>
      </c>
      <c r="AF46" s="447"/>
      <c r="AG46" s="424"/>
      <c r="AH46" s="423" t="s">
        <v>22</v>
      </c>
      <c r="AI46" s="447"/>
      <c r="AJ46" s="424"/>
      <c r="AK46" s="423" t="s">
        <v>23</v>
      </c>
      <c r="AL46" s="424"/>
      <c r="AM46" s="429" t="s">
        <v>24</v>
      </c>
    </row>
    <row r="47" spans="1:39" s="10" customFormat="1" ht="15" customHeight="1">
      <c r="A47" s="434"/>
      <c r="B47" s="449"/>
      <c r="C47" s="367"/>
      <c r="D47" s="450"/>
      <c r="F47" s="408"/>
      <c r="G47" s="409"/>
      <c r="H47" s="409"/>
      <c r="I47" s="409"/>
      <c r="J47" s="455"/>
      <c r="K47" s="460"/>
      <c r="L47" s="409"/>
      <c r="M47" s="409"/>
      <c r="N47" s="409"/>
      <c r="O47" s="455"/>
      <c r="P47" s="460"/>
      <c r="Q47" s="409"/>
      <c r="R47" s="409"/>
      <c r="S47" s="409"/>
      <c r="T47" s="455"/>
      <c r="U47" s="460"/>
      <c r="V47" s="409"/>
      <c r="W47" s="409"/>
      <c r="X47" s="409"/>
      <c r="Y47" s="455"/>
      <c r="Z47" s="465"/>
      <c r="AA47" s="385"/>
      <c r="AB47" s="385"/>
      <c r="AC47" s="385"/>
      <c r="AD47" s="386"/>
      <c r="AE47" s="449"/>
      <c r="AF47" s="367"/>
      <c r="AG47" s="426"/>
      <c r="AH47" s="425"/>
      <c r="AI47" s="367"/>
      <c r="AJ47" s="426"/>
      <c r="AK47" s="425"/>
      <c r="AL47" s="426"/>
      <c r="AM47" s="430"/>
    </row>
    <row r="48" spans="1:42" s="10" customFormat="1" ht="15" customHeight="1">
      <c r="A48" s="434"/>
      <c r="B48" s="449"/>
      <c r="C48" s="367"/>
      <c r="D48" s="450"/>
      <c r="F48" s="408"/>
      <c r="G48" s="409"/>
      <c r="H48" s="409"/>
      <c r="I48" s="409"/>
      <c r="J48" s="455"/>
      <c r="K48" s="460"/>
      <c r="L48" s="409"/>
      <c r="M48" s="409"/>
      <c r="N48" s="409"/>
      <c r="O48" s="455"/>
      <c r="P48" s="460"/>
      <c r="Q48" s="409"/>
      <c r="R48" s="409"/>
      <c r="S48" s="409"/>
      <c r="T48" s="455"/>
      <c r="U48" s="460"/>
      <c r="V48" s="409"/>
      <c r="W48" s="409"/>
      <c r="X48" s="409"/>
      <c r="Y48" s="455"/>
      <c r="Z48" s="465"/>
      <c r="AA48" s="385"/>
      <c r="AB48" s="385"/>
      <c r="AC48" s="385"/>
      <c r="AD48" s="386"/>
      <c r="AE48" s="449"/>
      <c r="AF48" s="367"/>
      <c r="AG48" s="426"/>
      <c r="AH48" s="425"/>
      <c r="AI48" s="367"/>
      <c r="AJ48" s="426"/>
      <c r="AK48" s="425"/>
      <c r="AL48" s="426"/>
      <c r="AM48" s="430"/>
      <c r="AO48" s="367" t="s">
        <v>25</v>
      </c>
      <c r="AP48" s="432" t="s">
        <v>26</v>
      </c>
    </row>
    <row r="49" spans="1:42" s="10" customFormat="1" ht="15" customHeight="1" thickBot="1">
      <c r="A49" s="435"/>
      <c r="B49" s="451"/>
      <c r="C49" s="452"/>
      <c r="D49" s="453"/>
      <c r="E49" s="46"/>
      <c r="F49" s="456"/>
      <c r="G49" s="457"/>
      <c r="H49" s="457"/>
      <c r="I49" s="457"/>
      <c r="J49" s="458"/>
      <c r="K49" s="461"/>
      <c r="L49" s="457"/>
      <c r="M49" s="457"/>
      <c r="N49" s="457"/>
      <c r="O49" s="458"/>
      <c r="P49" s="461"/>
      <c r="Q49" s="457"/>
      <c r="R49" s="457"/>
      <c r="S49" s="457"/>
      <c r="T49" s="458"/>
      <c r="U49" s="461"/>
      <c r="V49" s="457"/>
      <c r="W49" s="457"/>
      <c r="X49" s="457"/>
      <c r="Y49" s="458"/>
      <c r="Z49" s="466"/>
      <c r="AA49" s="388"/>
      <c r="AB49" s="388"/>
      <c r="AC49" s="388"/>
      <c r="AD49" s="389"/>
      <c r="AE49" s="451"/>
      <c r="AF49" s="452"/>
      <c r="AG49" s="428"/>
      <c r="AH49" s="427"/>
      <c r="AI49" s="452"/>
      <c r="AJ49" s="428"/>
      <c r="AK49" s="427"/>
      <c r="AL49" s="428"/>
      <c r="AM49" s="431"/>
      <c r="AO49" s="367"/>
      <c r="AP49" s="432"/>
    </row>
    <row r="50" spans="1:52" ht="18" customHeight="1">
      <c r="A50" s="433" t="str">
        <f>J2</f>
        <v>〔種 目　： トリムフリー 〕</v>
      </c>
      <c r="B50" s="436" t="str">
        <f>C5</f>
        <v>ちゃんぷるず</v>
      </c>
      <c r="C50" s="437"/>
      <c r="D50" s="438"/>
      <c r="E50" s="439" t="e">
        <f>IF($CB$112="A",CD114,IF($CB$112="B",CG114,CJ114))</f>
        <v>#REF!</v>
      </c>
      <c r="F50" s="440"/>
      <c r="G50" s="441"/>
      <c r="H50" s="441"/>
      <c r="I50" s="441"/>
      <c r="J50" s="442"/>
      <c r="K50" s="47">
        <f>COUNTIF(L53:L55,"○")</f>
        <v>1</v>
      </c>
      <c r="L50" s="47"/>
      <c r="M50" s="47" t="s">
        <v>27</v>
      </c>
      <c r="N50" s="47"/>
      <c r="O50" s="48">
        <f>COUNTIF(N53:N55,"○")</f>
        <v>2</v>
      </c>
      <c r="P50" s="47">
        <f>COUNTIF(Q53:Q55,"○")</f>
        <v>2</v>
      </c>
      <c r="Q50" s="47"/>
      <c r="R50" s="47" t="s">
        <v>28</v>
      </c>
      <c r="S50" s="47"/>
      <c r="T50" s="48">
        <f>COUNTIF(S53:S55,"○")</f>
        <v>1</v>
      </c>
      <c r="U50" s="47">
        <f>COUNTIF(V53:V55,"○")</f>
        <v>2</v>
      </c>
      <c r="V50" s="47"/>
      <c r="W50" s="47" t="s">
        <v>29</v>
      </c>
      <c r="X50" s="47"/>
      <c r="Y50" s="48">
        <f>COUNTIF(X53:X55,"○")</f>
        <v>0</v>
      </c>
      <c r="Z50" s="47">
        <f>COUNTIF(AA53:AA55,"○")</f>
        <v>2</v>
      </c>
      <c r="AA50" s="47"/>
      <c r="AB50" s="47" t="s">
        <v>30</v>
      </c>
      <c r="AC50" s="47"/>
      <c r="AD50" s="48">
        <f>COUNTIF(AC53:AC55,"○")</f>
        <v>0</v>
      </c>
      <c r="AE50" s="309">
        <f>COUNTIF(F51:AD51,"○")</f>
        <v>3</v>
      </c>
      <c r="AF50" s="286" t="s">
        <v>31</v>
      </c>
      <c r="AG50" s="287">
        <f>COUNTIF(J52:AD52,"○")</f>
        <v>1</v>
      </c>
      <c r="AH50" s="285">
        <f>IF(AJ54=0,10,AH54/AJ54)</f>
        <v>2.3333333333333335</v>
      </c>
      <c r="AI50" s="286"/>
      <c r="AJ50" s="287"/>
      <c r="AK50" s="285"/>
      <c r="AL50" s="421">
        <f>SUM(F53:F55,K53:K55,P53:P55,U53:U55,Z53:Z55)/SUM(J53:J55,O53:O55,T53:T55,Y53:Y55,AD53:AD55)</f>
        <v>1.1610169491525424</v>
      </c>
      <c r="AM50" s="422">
        <f>IF(AO$88=AO$87,RANK(AY50,AY$50:AY$79,0),"")</f>
        <v>1</v>
      </c>
      <c r="AO50" s="9">
        <f>SUM(AE50:AG55)</f>
        <v>4</v>
      </c>
      <c r="AP50" s="9">
        <f>AQ50-AR50</f>
        <v>0</v>
      </c>
      <c r="AQ50" s="9">
        <f>SUM(F50:AD50)</f>
        <v>10</v>
      </c>
      <c r="AR50" s="9">
        <f>SUM(AH54:AJ55)</f>
        <v>10</v>
      </c>
      <c r="AT50" s="367">
        <f>RANK(AE50,AE$50:AE$79,1)</f>
        <v>4</v>
      </c>
      <c r="AU50" s="367">
        <f>RANK(AZ50,AZ$50:AZ$79,1)</f>
        <v>5</v>
      </c>
      <c r="AV50" s="367">
        <f>RANK(AL50,AL$50:AL$79,1)</f>
        <v>5</v>
      </c>
      <c r="AW50" s="367">
        <f>AT50*100</f>
        <v>400</v>
      </c>
      <c r="AX50" s="367">
        <f>AU50*10</f>
        <v>50</v>
      </c>
      <c r="AY50" s="367">
        <f>SUM(AV50:AX55)</f>
        <v>455</v>
      </c>
      <c r="AZ50" s="367">
        <f>AH50-AJ50</f>
        <v>2.3333333333333335</v>
      </c>
    </row>
    <row r="51" spans="1:52" ht="13.5" customHeight="1" hidden="1">
      <c r="A51" s="434"/>
      <c r="B51" s="408"/>
      <c r="C51" s="409"/>
      <c r="D51" s="410"/>
      <c r="E51" s="390"/>
      <c r="F51" s="443"/>
      <c r="G51" s="396"/>
      <c r="H51" s="396"/>
      <c r="I51" s="396"/>
      <c r="J51" s="417"/>
      <c r="K51" s="19" t="str">
        <f>IF(K50&gt;O50,"○","　")</f>
        <v>　</v>
      </c>
      <c r="L51" s="19"/>
      <c r="M51" s="19"/>
      <c r="N51" s="19"/>
      <c r="O51" s="49"/>
      <c r="P51" s="19" t="str">
        <f>IF(P50&gt;T50,"○","　")</f>
        <v>○</v>
      </c>
      <c r="Q51" s="19"/>
      <c r="R51" s="19"/>
      <c r="S51" s="19"/>
      <c r="T51" s="49"/>
      <c r="U51" s="19" t="str">
        <f>IF(U50&gt;Y50,"○","　")</f>
        <v>○</v>
      </c>
      <c r="V51" s="19"/>
      <c r="W51" s="19"/>
      <c r="X51" s="19"/>
      <c r="Y51" s="49"/>
      <c r="Z51" s="19" t="str">
        <f>IF(Z50&gt;AD50,"○","　")</f>
        <v>○</v>
      </c>
      <c r="AA51" s="19"/>
      <c r="AB51" s="19"/>
      <c r="AC51" s="19"/>
      <c r="AD51" s="49"/>
      <c r="AE51" s="311"/>
      <c r="AF51" s="233"/>
      <c r="AG51" s="289"/>
      <c r="AH51" s="288"/>
      <c r="AI51" s="233"/>
      <c r="AJ51" s="289"/>
      <c r="AK51" s="288"/>
      <c r="AL51" s="376"/>
      <c r="AM51" s="379"/>
      <c r="AT51" s="367"/>
      <c r="AU51" s="367"/>
      <c r="AV51" s="367"/>
      <c r="AW51" s="367"/>
      <c r="AX51" s="367"/>
      <c r="AY51" s="367"/>
      <c r="AZ51" s="367"/>
    </row>
    <row r="52" spans="1:52" ht="13.5" customHeight="1" hidden="1">
      <c r="A52" s="434"/>
      <c r="B52" s="408"/>
      <c r="C52" s="409"/>
      <c r="D52" s="410"/>
      <c r="E52" s="390"/>
      <c r="F52" s="443"/>
      <c r="G52" s="396"/>
      <c r="H52" s="396"/>
      <c r="I52" s="396"/>
      <c r="J52" s="417"/>
      <c r="K52" s="19"/>
      <c r="L52" s="19"/>
      <c r="M52" s="19"/>
      <c r="N52" s="19"/>
      <c r="O52" s="49" t="str">
        <f>IF(O50&gt;K50,"○","　")</f>
        <v>○</v>
      </c>
      <c r="P52" s="19"/>
      <c r="Q52" s="19"/>
      <c r="R52" s="19"/>
      <c r="S52" s="19"/>
      <c r="T52" s="49" t="str">
        <f>IF(T50&gt;P50,"○","　")</f>
        <v>　</v>
      </c>
      <c r="U52" s="19"/>
      <c r="V52" s="19"/>
      <c r="W52" s="19"/>
      <c r="X52" s="19"/>
      <c r="Y52" s="49" t="str">
        <f>IF(Y50&gt;U50,"○","　")</f>
        <v>　</v>
      </c>
      <c r="Z52" s="19"/>
      <c r="AA52" s="19"/>
      <c r="AB52" s="19"/>
      <c r="AC52" s="19"/>
      <c r="AD52" s="49" t="str">
        <f>IF(AD50&gt;Z50,"○","　")</f>
        <v>　</v>
      </c>
      <c r="AE52" s="311"/>
      <c r="AF52" s="233"/>
      <c r="AG52" s="289"/>
      <c r="AH52" s="288"/>
      <c r="AI52" s="233"/>
      <c r="AJ52" s="289"/>
      <c r="AK52" s="288"/>
      <c r="AL52" s="376"/>
      <c r="AM52" s="379"/>
      <c r="AT52" s="367"/>
      <c r="AU52" s="367"/>
      <c r="AV52" s="367"/>
      <c r="AW52" s="367"/>
      <c r="AX52" s="367"/>
      <c r="AY52" s="367"/>
      <c r="AZ52" s="367"/>
    </row>
    <row r="53" spans="1:52" ht="18" customHeight="1">
      <c r="A53" s="434"/>
      <c r="B53" s="408"/>
      <c r="C53" s="409"/>
      <c r="D53" s="410"/>
      <c r="E53" s="390"/>
      <c r="F53" s="443"/>
      <c r="G53" s="396"/>
      <c r="H53" s="396"/>
      <c r="I53" s="396"/>
      <c r="J53" s="417"/>
      <c r="K53" s="19">
        <f>O12</f>
        <v>13</v>
      </c>
      <c r="L53" s="19" t="str">
        <f>IF(K53&gt;O53,"○","　")</f>
        <v>　</v>
      </c>
      <c r="M53" s="19" t="s">
        <v>31</v>
      </c>
      <c r="N53" s="19" t="str">
        <f>IF(O53&gt;K53,"○","　")</f>
        <v>○</v>
      </c>
      <c r="O53" s="49">
        <f>T12</f>
        <v>15</v>
      </c>
      <c r="P53" s="19">
        <f>O27</f>
        <v>9</v>
      </c>
      <c r="Q53" s="19" t="str">
        <f>IF(P53&gt;T53,"○","　")</f>
        <v>　</v>
      </c>
      <c r="R53" s="19" t="s">
        <v>31</v>
      </c>
      <c r="S53" s="19" t="str">
        <f>IF(T53&gt;P53,"○","　")</f>
        <v>○</v>
      </c>
      <c r="T53" s="49">
        <f>T27</f>
        <v>15</v>
      </c>
      <c r="U53" s="19">
        <f>O37</f>
        <v>15</v>
      </c>
      <c r="V53" s="19" t="str">
        <f>IF(U53&gt;Y53,"○","　")</f>
        <v>○</v>
      </c>
      <c r="W53" s="19" t="s">
        <v>31</v>
      </c>
      <c r="X53" s="19" t="str">
        <f>IF(Y53&gt;U53,"○","　")</f>
        <v>　</v>
      </c>
      <c r="Y53" s="49">
        <f>T37</f>
        <v>13</v>
      </c>
      <c r="Z53" s="19">
        <f>O18</f>
        <v>15</v>
      </c>
      <c r="AA53" s="19" t="str">
        <f>IF(Z53&gt;AD53,"○","　")</f>
        <v>○</v>
      </c>
      <c r="AB53" s="19" t="s">
        <v>31</v>
      </c>
      <c r="AC53" s="19" t="str">
        <f>IF(AD53&gt;Z53,"○","　")</f>
        <v>　</v>
      </c>
      <c r="AD53" s="49">
        <f>T18</f>
        <v>5</v>
      </c>
      <c r="AE53" s="311"/>
      <c r="AF53" s="233"/>
      <c r="AG53" s="289"/>
      <c r="AH53" s="288"/>
      <c r="AI53" s="233"/>
      <c r="AJ53" s="289"/>
      <c r="AK53" s="288"/>
      <c r="AL53" s="376"/>
      <c r="AM53" s="379"/>
      <c r="AT53" s="367"/>
      <c r="AU53" s="367"/>
      <c r="AV53" s="367"/>
      <c r="AW53" s="367"/>
      <c r="AX53" s="367"/>
      <c r="AY53" s="367"/>
      <c r="AZ53" s="367"/>
    </row>
    <row r="54" spans="1:52" ht="18" customHeight="1">
      <c r="A54" s="434"/>
      <c r="B54" s="408"/>
      <c r="C54" s="409"/>
      <c r="D54" s="410"/>
      <c r="E54" s="390"/>
      <c r="F54" s="443"/>
      <c r="G54" s="396"/>
      <c r="H54" s="396"/>
      <c r="I54" s="396"/>
      <c r="J54" s="417"/>
      <c r="K54" s="19">
        <f>O13</f>
        <v>15</v>
      </c>
      <c r="L54" s="19" t="str">
        <f>IF(K54&gt;O54,"○","　")</f>
        <v>○</v>
      </c>
      <c r="M54" s="19" t="s">
        <v>32</v>
      </c>
      <c r="N54" s="19" t="str">
        <f>IF(O54&gt;K54,"○","　")</f>
        <v>　</v>
      </c>
      <c r="O54" s="49">
        <f>T13</f>
        <v>11</v>
      </c>
      <c r="P54" s="19">
        <f>O28</f>
        <v>15</v>
      </c>
      <c r="Q54" s="19" t="str">
        <f>IF(P54&gt;T54,"○","　")</f>
        <v>○</v>
      </c>
      <c r="R54" s="19" t="s">
        <v>32</v>
      </c>
      <c r="S54" s="19" t="str">
        <f>IF(T54&gt;P54,"○","　")</f>
        <v>　</v>
      </c>
      <c r="T54" s="49">
        <f>T28</f>
        <v>10</v>
      </c>
      <c r="U54" s="19">
        <f>O38</f>
        <v>15</v>
      </c>
      <c r="V54" s="19" t="str">
        <f>IF(U54&gt;Y54,"○","　")</f>
        <v>○</v>
      </c>
      <c r="W54" s="19" t="s">
        <v>32</v>
      </c>
      <c r="X54" s="19" t="str">
        <f>IF(Y54&gt;U54,"○","　")</f>
        <v>　</v>
      </c>
      <c r="Y54" s="49">
        <f>T38</f>
        <v>13</v>
      </c>
      <c r="Z54" s="19">
        <f>O19</f>
        <v>15</v>
      </c>
      <c r="AA54" s="19" t="str">
        <f>IF(Z54&gt;AD54,"○","　")</f>
        <v>○</v>
      </c>
      <c r="AB54" s="19" t="s">
        <v>32</v>
      </c>
      <c r="AC54" s="19" t="str">
        <f>IF(AD54&gt;Z54,"○","　")</f>
        <v>　</v>
      </c>
      <c r="AD54" s="49">
        <f>T19</f>
        <v>10</v>
      </c>
      <c r="AE54" s="311"/>
      <c r="AF54" s="233"/>
      <c r="AG54" s="289"/>
      <c r="AH54" s="288">
        <f>SUM(F50,K50,P50,U50,Z50)</f>
        <v>7</v>
      </c>
      <c r="AI54" s="233" t="s">
        <v>32</v>
      </c>
      <c r="AJ54" s="289">
        <f>SUM(J50,O50,T50,Y50,AD50)</f>
        <v>3</v>
      </c>
      <c r="AK54" s="288"/>
      <c r="AL54" s="376"/>
      <c r="AM54" s="379"/>
      <c r="AT54" s="367"/>
      <c r="AU54" s="367"/>
      <c r="AV54" s="367"/>
      <c r="AW54" s="367"/>
      <c r="AX54" s="367"/>
      <c r="AY54" s="367"/>
      <c r="AZ54" s="367"/>
    </row>
    <row r="55" spans="1:52" ht="18" customHeight="1">
      <c r="A55" s="434"/>
      <c r="B55" s="411"/>
      <c r="C55" s="412"/>
      <c r="D55" s="413"/>
      <c r="E55" s="415"/>
      <c r="F55" s="444"/>
      <c r="G55" s="419"/>
      <c r="H55" s="419"/>
      <c r="I55" s="419"/>
      <c r="J55" s="420"/>
      <c r="K55" s="19">
        <f>O14</f>
        <v>10</v>
      </c>
      <c r="L55" s="19" t="str">
        <f>IF(K55&gt;O55,"○","　")</f>
        <v>　</v>
      </c>
      <c r="M55" s="19" t="s">
        <v>32</v>
      </c>
      <c r="N55" s="19" t="str">
        <f>IF(O55&gt;K55,"○","　")</f>
        <v>○</v>
      </c>
      <c r="O55" s="49">
        <f>T14</f>
        <v>15</v>
      </c>
      <c r="P55" s="19">
        <f>O29</f>
        <v>15</v>
      </c>
      <c r="Q55" s="19" t="str">
        <f>IF(P55&gt;T55,"○","　")</f>
        <v>○</v>
      </c>
      <c r="R55" s="19" t="s">
        <v>32</v>
      </c>
      <c r="S55" s="19" t="str">
        <f>IF(T55&gt;P55,"○","　")</f>
        <v>　</v>
      </c>
      <c r="T55" s="49">
        <f>T29</f>
        <v>11</v>
      </c>
      <c r="U55" s="19">
        <f>O39</f>
        <v>0</v>
      </c>
      <c r="V55" s="19" t="str">
        <f>IF(U55&gt;Y55,"○","　")</f>
        <v>　</v>
      </c>
      <c r="W55" s="19" t="s">
        <v>32</v>
      </c>
      <c r="X55" s="19" t="str">
        <f>IF(Y55&gt;U55,"○","　")</f>
        <v>　</v>
      </c>
      <c r="Y55" s="49">
        <f>T39</f>
        <v>0</v>
      </c>
      <c r="Z55" s="19">
        <f>O20</f>
        <v>0</v>
      </c>
      <c r="AA55" s="19" t="str">
        <f>IF(Z55&gt;AD55,"○","　")</f>
        <v>　</v>
      </c>
      <c r="AB55" s="19" t="s">
        <v>32</v>
      </c>
      <c r="AC55" s="19" t="str">
        <f>IF(AD55&gt;Z55,"○","　")</f>
        <v>　</v>
      </c>
      <c r="AD55" s="49">
        <f>T20</f>
        <v>0</v>
      </c>
      <c r="AE55" s="313"/>
      <c r="AF55" s="291"/>
      <c r="AG55" s="292"/>
      <c r="AH55" s="290"/>
      <c r="AI55" s="291"/>
      <c r="AJ55" s="292"/>
      <c r="AK55" s="290"/>
      <c r="AL55" s="403"/>
      <c r="AM55" s="404"/>
      <c r="AT55" s="367"/>
      <c r="AU55" s="367"/>
      <c r="AV55" s="367"/>
      <c r="AW55" s="367"/>
      <c r="AX55" s="367"/>
      <c r="AY55" s="367"/>
      <c r="AZ55" s="367"/>
    </row>
    <row r="56" spans="1:52" ht="18" customHeight="1">
      <c r="A56" s="434"/>
      <c r="B56" s="405" t="str">
        <f>C6</f>
        <v>Playa</v>
      </c>
      <c r="C56" s="406"/>
      <c r="D56" s="407"/>
      <c r="E56" s="414" t="e">
        <f>IF($CB$112="A",CD115,IF($CB$112="B",CG115,CJ115))</f>
        <v>#REF!</v>
      </c>
      <c r="F56" s="52">
        <f>COUNTIF(G59:G61,"○")</f>
        <v>2</v>
      </c>
      <c r="G56" s="52"/>
      <c r="H56" s="52" t="str">
        <f>M50</f>
        <v>①</v>
      </c>
      <c r="I56" s="52"/>
      <c r="J56" s="53">
        <f>COUNTIF(I59:I61,"○")</f>
        <v>1</v>
      </c>
      <c r="K56" s="392"/>
      <c r="L56" s="393"/>
      <c r="M56" s="393"/>
      <c r="N56" s="393"/>
      <c r="O56" s="416"/>
      <c r="P56" s="52">
        <f>COUNTIF(Q59:Q61,"○")</f>
        <v>2</v>
      </c>
      <c r="Q56" s="52"/>
      <c r="R56" s="52" t="s">
        <v>33</v>
      </c>
      <c r="S56" s="52"/>
      <c r="T56" s="53">
        <f>COUNTIF(S59:S61,"○")</f>
        <v>1</v>
      </c>
      <c r="U56" s="52">
        <f>COUNTIF(V59:V61,"○")</f>
        <v>2</v>
      </c>
      <c r="V56" s="52"/>
      <c r="W56" s="52" t="s">
        <v>34</v>
      </c>
      <c r="X56" s="52"/>
      <c r="Y56" s="53">
        <f>COUNTIF(X59:X61,"○")</f>
        <v>0</v>
      </c>
      <c r="Z56" s="52">
        <f>COUNTIF(AA59:AA61,"○")</f>
        <v>1</v>
      </c>
      <c r="AA56" s="52"/>
      <c r="AB56" s="52" t="s">
        <v>35</v>
      </c>
      <c r="AC56" s="52"/>
      <c r="AD56" s="53">
        <f>COUNTIF(AC59:AC61,"○")</f>
        <v>2</v>
      </c>
      <c r="AE56" s="401">
        <f>COUNTIF(F57:AD57,"○")</f>
        <v>3</v>
      </c>
      <c r="AF56" s="373" t="s">
        <v>32</v>
      </c>
      <c r="AG56" s="374">
        <f>COUNTIF(J58:AD58,"○")</f>
        <v>1</v>
      </c>
      <c r="AH56" s="372">
        <f>IF(AJ60=0,10,AH60/AJ60)</f>
        <v>1.75</v>
      </c>
      <c r="AI56" s="373"/>
      <c r="AJ56" s="374"/>
      <c r="AK56" s="372"/>
      <c r="AL56" s="375">
        <f>SUM(F59:F61,K59:K61,P59:P61,U59:U61,Z59:Z61)/SUM(J59:J61,O59:O61,T59:T61,Y59:Y61,AD59:AD61)</f>
        <v>1.0763888888888888</v>
      </c>
      <c r="AM56" s="378">
        <f>IF(AO$88=AO$87,RANK(AY56,AY$50:AY$79,0),"")</f>
        <v>2</v>
      </c>
      <c r="AO56" s="9">
        <f>SUM(AE56:AG61)</f>
        <v>4</v>
      </c>
      <c r="AP56" s="9">
        <f>AQ56-AR56</f>
        <v>0</v>
      </c>
      <c r="AQ56" s="9">
        <f>SUM(F56:AD56)</f>
        <v>11</v>
      </c>
      <c r="AR56" s="9">
        <f>SUM(AH60:AJ61)</f>
        <v>11</v>
      </c>
      <c r="AT56" s="367">
        <f>RANK(AE56,AE$50:AE$79,1)</f>
        <v>4</v>
      </c>
      <c r="AU56" s="367">
        <f>RANK(AZ56,AZ$50:AZ$79,1)</f>
        <v>4</v>
      </c>
      <c r="AV56" s="367">
        <f>RANK(AL56,AL$50:AL$79,1)</f>
        <v>4</v>
      </c>
      <c r="AW56" s="367">
        <f>AT56*100</f>
        <v>400</v>
      </c>
      <c r="AX56" s="367">
        <f>AU56*10</f>
        <v>40</v>
      </c>
      <c r="AY56" s="367">
        <f>SUM(AV56:AX61)</f>
        <v>444</v>
      </c>
      <c r="AZ56" s="367">
        <f>AH56-AJ56</f>
        <v>1.75</v>
      </c>
    </row>
    <row r="57" spans="1:52" ht="13.5" customHeight="1" hidden="1">
      <c r="A57" s="434"/>
      <c r="B57" s="408"/>
      <c r="C57" s="409"/>
      <c r="D57" s="410"/>
      <c r="E57" s="390"/>
      <c r="F57" s="19" t="str">
        <f>IF(F56&gt;J56,"○","　")</f>
        <v>○</v>
      </c>
      <c r="G57" s="19"/>
      <c r="H57" s="19"/>
      <c r="I57" s="19"/>
      <c r="J57" s="49"/>
      <c r="K57" s="395"/>
      <c r="L57" s="396"/>
      <c r="M57" s="396"/>
      <c r="N57" s="396"/>
      <c r="O57" s="417"/>
      <c r="P57" s="19" t="str">
        <f>IF(P56&gt;T56,"○","　")</f>
        <v>○</v>
      </c>
      <c r="Q57" s="19"/>
      <c r="R57" s="19"/>
      <c r="S57" s="19"/>
      <c r="T57" s="49"/>
      <c r="U57" s="19" t="str">
        <f>IF(U56&gt;Y56,"○","　")</f>
        <v>○</v>
      </c>
      <c r="V57" s="19"/>
      <c r="W57" s="19"/>
      <c r="X57" s="19"/>
      <c r="Y57" s="49"/>
      <c r="Z57" s="19" t="str">
        <f>IF(Z56&gt;AD56,"○","　")</f>
        <v>　</v>
      </c>
      <c r="AA57" s="19"/>
      <c r="AB57" s="19"/>
      <c r="AC57" s="19"/>
      <c r="AD57" s="49"/>
      <c r="AE57" s="311"/>
      <c r="AF57" s="233"/>
      <c r="AG57" s="289"/>
      <c r="AH57" s="288"/>
      <c r="AI57" s="233"/>
      <c r="AJ57" s="289"/>
      <c r="AK57" s="288"/>
      <c r="AL57" s="376"/>
      <c r="AM57" s="379"/>
      <c r="AT57" s="367"/>
      <c r="AU57" s="367"/>
      <c r="AV57" s="367"/>
      <c r="AW57" s="367"/>
      <c r="AX57" s="367"/>
      <c r="AY57" s="367"/>
      <c r="AZ57" s="367"/>
    </row>
    <row r="58" spans="1:52" ht="13.5" customHeight="1" hidden="1">
      <c r="A58" s="434"/>
      <c r="B58" s="408"/>
      <c r="C58" s="409"/>
      <c r="D58" s="410"/>
      <c r="E58" s="390"/>
      <c r="F58" s="19"/>
      <c r="G58" s="19"/>
      <c r="H58" s="19"/>
      <c r="I58" s="19"/>
      <c r="J58" s="49" t="str">
        <f>IF(J56&gt;F56,"○","　")</f>
        <v>　</v>
      </c>
      <c r="K58" s="395"/>
      <c r="L58" s="396"/>
      <c r="M58" s="396"/>
      <c r="N58" s="396"/>
      <c r="O58" s="417"/>
      <c r="P58" s="19"/>
      <c r="Q58" s="19"/>
      <c r="R58" s="19"/>
      <c r="S58" s="19"/>
      <c r="T58" s="49" t="str">
        <f>IF(T56&gt;P56,"○","　")</f>
        <v>　</v>
      </c>
      <c r="U58" s="19"/>
      <c r="V58" s="19"/>
      <c r="W58" s="19"/>
      <c r="X58" s="19"/>
      <c r="Y58" s="49" t="str">
        <f>IF(Y56&gt;U56,"○","　")</f>
        <v>　</v>
      </c>
      <c r="Z58" s="19"/>
      <c r="AA58" s="19"/>
      <c r="AB58" s="19"/>
      <c r="AC58" s="19"/>
      <c r="AD58" s="49" t="str">
        <f>IF(AD56&gt;Z56,"○","　")</f>
        <v>○</v>
      </c>
      <c r="AE58" s="311"/>
      <c r="AF58" s="233"/>
      <c r="AG58" s="289"/>
      <c r="AH58" s="288"/>
      <c r="AI58" s="233"/>
      <c r="AJ58" s="289"/>
      <c r="AK58" s="288"/>
      <c r="AL58" s="376"/>
      <c r="AM58" s="379"/>
      <c r="AT58" s="367"/>
      <c r="AU58" s="367"/>
      <c r="AV58" s="367"/>
      <c r="AW58" s="367"/>
      <c r="AX58" s="367"/>
      <c r="AY58" s="367"/>
      <c r="AZ58" s="367"/>
    </row>
    <row r="59" spans="1:52" ht="18" customHeight="1">
      <c r="A59" s="434"/>
      <c r="B59" s="408"/>
      <c r="C59" s="409"/>
      <c r="D59" s="410"/>
      <c r="E59" s="390"/>
      <c r="F59" s="19">
        <f>O53</f>
        <v>15</v>
      </c>
      <c r="G59" s="19" t="str">
        <f>IF(F59&gt;J59,"○","　")</f>
        <v>○</v>
      </c>
      <c r="H59" s="19" t="s">
        <v>32</v>
      </c>
      <c r="I59" s="19" t="str">
        <f>IF(J59&gt;F59,"○","　")</f>
        <v>　</v>
      </c>
      <c r="J59" s="49">
        <f>K53</f>
        <v>13</v>
      </c>
      <c r="K59" s="395"/>
      <c r="L59" s="396"/>
      <c r="M59" s="396"/>
      <c r="N59" s="396"/>
      <c r="O59" s="417"/>
      <c r="P59" s="19">
        <f>O21</f>
        <v>9</v>
      </c>
      <c r="Q59" s="19" t="str">
        <f>IF(P59&gt;T59,"○","　")</f>
        <v>　</v>
      </c>
      <c r="R59" s="19" t="s">
        <v>31</v>
      </c>
      <c r="S59" s="19" t="str">
        <f>IF(T59&gt;P59,"○","　")</f>
        <v>○</v>
      </c>
      <c r="T59" s="49">
        <f>T21</f>
        <v>15</v>
      </c>
      <c r="U59" s="19">
        <f>O31</f>
        <v>15</v>
      </c>
      <c r="V59" s="19" t="str">
        <f>IF(U59&gt;Y59,"○","　")</f>
        <v>○</v>
      </c>
      <c r="W59" s="19" t="s">
        <v>31</v>
      </c>
      <c r="X59" s="19" t="str">
        <f>IF(Y59&gt;U59,"○","　")</f>
        <v>　</v>
      </c>
      <c r="Y59" s="49">
        <f>T31</f>
        <v>11</v>
      </c>
      <c r="Z59" s="19">
        <f>O40</f>
        <v>15</v>
      </c>
      <c r="AA59" s="19" t="str">
        <f>IF(Z59&gt;AD59,"○","　")</f>
        <v>○</v>
      </c>
      <c r="AB59" s="19" t="s">
        <v>31</v>
      </c>
      <c r="AC59" s="19" t="str">
        <f>IF(AD59&gt;Z59,"○","　")</f>
        <v>　</v>
      </c>
      <c r="AD59" s="49">
        <f>T40</f>
        <v>9</v>
      </c>
      <c r="AE59" s="311"/>
      <c r="AF59" s="233"/>
      <c r="AG59" s="289"/>
      <c r="AH59" s="288"/>
      <c r="AI59" s="233"/>
      <c r="AJ59" s="289"/>
      <c r="AK59" s="288"/>
      <c r="AL59" s="376"/>
      <c r="AM59" s="379"/>
      <c r="AT59" s="367"/>
      <c r="AU59" s="367"/>
      <c r="AV59" s="367"/>
      <c r="AW59" s="367"/>
      <c r="AX59" s="367"/>
      <c r="AY59" s="367"/>
      <c r="AZ59" s="367"/>
    </row>
    <row r="60" spans="1:52" ht="18" customHeight="1">
      <c r="A60" s="434"/>
      <c r="B60" s="408"/>
      <c r="C60" s="409"/>
      <c r="D60" s="410"/>
      <c r="E60" s="390"/>
      <c r="F60" s="19">
        <f>O54</f>
        <v>11</v>
      </c>
      <c r="G60" s="19" t="str">
        <f>IF(F60&gt;J60,"○","　")</f>
        <v>　</v>
      </c>
      <c r="H60" s="19" t="s">
        <v>32</v>
      </c>
      <c r="I60" s="19" t="str">
        <f>IF(J60&gt;F60,"○","　")</f>
        <v>○</v>
      </c>
      <c r="J60" s="49">
        <f>K54</f>
        <v>15</v>
      </c>
      <c r="K60" s="395"/>
      <c r="L60" s="396"/>
      <c r="M60" s="396"/>
      <c r="N60" s="396"/>
      <c r="O60" s="417"/>
      <c r="P60" s="19">
        <f>O22</f>
        <v>15</v>
      </c>
      <c r="Q60" s="19" t="str">
        <f>IF(P60&gt;T60,"○","　")</f>
        <v>○</v>
      </c>
      <c r="R60" s="19" t="s">
        <v>32</v>
      </c>
      <c r="S60" s="19" t="str">
        <f>IF(T60&gt;P60,"○","　")</f>
        <v>　</v>
      </c>
      <c r="T60" s="49">
        <f>T22</f>
        <v>10</v>
      </c>
      <c r="U60" s="19">
        <f>O32</f>
        <v>17</v>
      </c>
      <c r="V60" s="19" t="str">
        <f>IF(U60&gt;Y60,"○","　")</f>
        <v>○</v>
      </c>
      <c r="W60" s="19" t="s">
        <v>32</v>
      </c>
      <c r="X60" s="19" t="str">
        <f>IF(Y60&gt;U60,"○","　")</f>
        <v>　</v>
      </c>
      <c r="Y60" s="49">
        <f>T32</f>
        <v>16</v>
      </c>
      <c r="Z60" s="19">
        <f>O41</f>
        <v>12</v>
      </c>
      <c r="AA60" s="19" t="str">
        <f>IF(Z60&gt;AD60,"○","　")</f>
        <v>　</v>
      </c>
      <c r="AB60" s="19" t="s">
        <v>32</v>
      </c>
      <c r="AC60" s="19" t="str">
        <f>IF(AD60&gt;Z60,"○","　")</f>
        <v>○</v>
      </c>
      <c r="AD60" s="49">
        <f>T41</f>
        <v>15</v>
      </c>
      <c r="AE60" s="311"/>
      <c r="AF60" s="233"/>
      <c r="AG60" s="289"/>
      <c r="AH60" s="288">
        <f>SUM(F56,K56,P56,U56,Z56)</f>
        <v>7</v>
      </c>
      <c r="AI60" s="233" t="s">
        <v>32</v>
      </c>
      <c r="AJ60" s="289">
        <f>SUM(J56,O56,T56,Y56,AD56)</f>
        <v>4</v>
      </c>
      <c r="AK60" s="288"/>
      <c r="AL60" s="376"/>
      <c r="AM60" s="379"/>
      <c r="AT60" s="367"/>
      <c r="AU60" s="367"/>
      <c r="AV60" s="367"/>
      <c r="AW60" s="367"/>
      <c r="AX60" s="367"/>
      <c r="AY60" s="367"/>
      <c r="AZ60" s="367"/>
    </row>
    <row r="61" spans="1:52" ht="18" customHeight="1">
      <c r="A61" s="434"/>
      <c r="B61" s="411"/>
      <c r="C61" s="412"/>
      <c r="D61" s="413"/>
      <c r="E61" s="415"/>
      <c r="F61" s="50">
        <f>O55</f>
        <v>15</v>
      </c>
      <c r="G61" s="50" t="str">
        <f>IF(F61&gt;J61,"○","　")</f>
        <v>○</v>
      </c>
      <c r="H61" s="50" t="s">
        <v>32</v>
      </c>
      <c r="I61" s="50" t="str">
        <f>IF(J61&gt;F61,"○","　")</f>
        <v>　</v>
      </c>
      <c r="J61" s="51">
        <f>K55</f>
        <v>10</v>
      </c>
      <c r="K61" s="418"/>
      <c r="L61" s="419"/>
      <c r="M61" s="419"/>
      <c r="N61" s="419"/>
      <c r="O61" s="420"/>
      <c r="P61" s="19">
        <f>O23</f>
        <v>15</v>
      </c>
      <c r="Q61" s="19" t="str">
        <f>IF(P61&gt;T61,"○","　")</f>
        <v>○</v>
      </c>
      <c r="R61" s="19" t="s">
        <v>32</v>
      </c>
      <c r="S61" s="19" t="str">
        <f>IF(T61&gt;P61,"○","　")</f>
        <v>　</v>
      </c>
      <c r="T61" s="49">
        <f>T23</f>
        <v>13</v>
      </c>
      <c r="U61" s="19">
        <f>O33</f>
        <v>0</v>
      </c>
      <c r="V61" s="19" t="str">
        <f>IF(U61&gt;Y61,"○","　")</f>
        <v>　</v>
      </c>
      <c r="W61" s="19" t="s">
        <v>32</v>
      </c>
      <c r="X61" s="19" t="str">
        <f>IF(Y61&gt;U61,"○","　")</f>
        <v>　</v>
      </c>
      <c r="Y61" s="49">
        <f>T33</f>
        <v>0</v>
      </c>
      <c r="Z61" s="19">
        <f>O42</f>
        <v>16</v>
      </c>
      <c r="AA61" s="19" t="str">
        <f>IF(Z61&gt;AD61,"○","　")</f>
        <v>　</v>
      </c>
      <c r="AB61" s="19" t="s">
        <v>32</v>
      </c>
      <c r="AC61" s="19" t="str">
        <f>IF(AD61&gt;Z61,"○","　")</f>
        <v>○</v>
      </c>
      <c r="AD61" s="49">
        <f>T42</f>
        <v>17</v>
      </c>
      <c r="AE61" s="313"/>
      <c r="AF61" s="291"/>
      <c r="AG61" s="292"/>
      <c r="AH61" s="290"/>
      <c r="AI61" s="291"/>
      <c r="AJ61" s="292"/>
      <c r="AK61" s="290"/>
      <c r="AL61" s="403"/>
      <c r="AM61" s="404"/>
      <c r="AT61" s="367"/>
      <c r="AU61" s="367"/>
      <c r="AV61" s="367"/>
      <c r="AW61" s="367"/>
      <c r="AX61" s="367"/>
      <c r="AY61" s="367"/>
      <c r="AZ61" s="367"/>
    </row>
    <row r="62" spans="1:52" ht="18" customHeight="1">
      <c r="A62" s="434"/>
      <c r="B62" s="405" t="str">
        <f>C7</f>
        <v>レッドビッキーズ　弐</v>
      </c>
      <c r="C62" s="406"/>
      <c r="D62" s="407"/>
      <c r="E62" s="414" t="e">
        <f>IF($CB$112="A",CD116,IF($CB$112="B",CG116,CJ116))</f>
        <v>#REF!</v>
      </c>
      <c r="F62" s="52">
        <f>COUNTIF(G65:G67,"○")</f>
        <v>1</v>
      </c>
      <c r="G62" s="52"/>
      <c r="H62" s="52" t="str">
        <f>R50</f>
        <v>⑥</v>
      </c>
      <c r="I62" s="52"/>
      <c r="J62" s="53">
        <f>COUNTIF(I65:I67,"○")</f>
        <v>2</v>
      </c>
      <c r="K62" s="52">
        <f>COUNTIF(L65:L67,"○")</f>
        <v>1</v>
      </c>
      <c r="L62" s="52"/>
      <c r="M62" s="52" t="str">
        <f>R56</f>
        <v>④</v>
      </c>
      <c r="N62" s="52"/>
      <c r="O62" s="53">
        <f>COUNTIF(N65:N67,"○")</f>
        <v>2</v>
      </c>
      <c r="P62" s="392"/>
      <c r="Q62" s="393"/>
      <c r="R62" s="393"/>
      <c r="S62" s="393"/>
      <c r="T62" s="416"/>
      <c r="U62" s="52">
        <f>COUNTIF(V65:V67,"○")</f>
        <v>2</v>
      </c>
      <c r="V62" s="52"/>
      <c r="W62" s="52" t="s">
        <v>121</v>
      </c>
      <c r="X62" s="52"/>
      <c r="Y62" s="53">
        <f>COUNTIF(X65:X67,"○")</f>
        <v>0</v>
      </c>
      <c r="Z62" s="52">
        <f>COUNTIF(AA65:AA67,"○")</f>
        <v>2</v>
      </c>
      <c r="AA62" s="52"/>
      <c r="AB62" s="52" t="s">
        <v>122</v>
      </c>
      <c r="AC62" s="52"/>
      <c r="AD62" s="53">
        <f>COUNTIF(AC65:AC67,"○")</f>
        <v>1</v>
      </c>
      <c r="AE62" s="401">
        <f>COUNTIF(F63:AD63,"○")</f>
        <v>2</v>
      </c>
      <c r="AF62" s="373" t="s">
        <v>32</v>
      </c>
      <c r="AG62" s="374">
        <f>COUNTIF(J64:AD64,"○")</f>
        <v>2</v>
      </c>
      <c r="AH62" s="372">
        <f>IF(AJ66=0,10,AH66/AJ66)</f>
        <v>1.2</v>
      </c>
      <c r="AI62" s="373"/>
      <c r="AJ62" s="374"/>
      <c r="AK62" s="372"/>
      <c r="AL62" s="375">
        <f>SUM(F65:F67,K65:K67,P65:P67,U65:U67,Z65:Z67)/SUM(J65:J67,O65:O67,T65:T67,Y65:Y67,AD65:AD67)</f>
        <v>1.0751879699248121</v>
      </c>
      <c r="AM62" s="378">
        <f>IF(AO$88=AO$87,RANK(AY62,AY$50:AY$79,0),"")</f>
        <v>3</v>
      </c>
      <c r="AO62" s="9">
        <f>SUM(AE62:AG67)</f>
        <v>4</v>
      </c>
      <c r="AP62" s="9">
        <f>AQ62-AR62</f>
        <v>0</v>
      </c>
      <c r="AQ62" s="9">
        <f>SUM(F62:AD62)</f>
        <v>11</v>
      </c>
      <c r="AR62" s="9">
        <f>SUM(AH66:AJ67)</f>
        <v>11</v>
      </c>
      <c r="AT62" s="367">
        <f>RANK(AE62,AE$50:AE$79,1)</f>
        <v>3</v>
      </c>
      <c r="AU62" s="367">
        <f>RANK(AZ62,AZ$50:AZ$79,1)</f>
        <v>3</v>
      </c>
      <c r="AV62" s="367">
        <f>RANK(AL62,AL$50:AL$79,1)</f>
        <v>3</v>
      </c>
      <c r="AW62" s="367">
        <f>AT62*100</f>
        <v>300</v>
      </c>
      <c r="AX62" s="367">
        <f>AU62*10</f>
        <v>30</v>
      </c>
      <c r="AY62" s="367">
        <f>SUM(AV62:AX67)</f>
        <v>333</v>
      </c>
      <c r="AZ62" s="367">
        <f>AH62-AJ62</f>
        <v>1.2</v>
      </c>
    </row>
    <row r="63" spans="1:52" ht="13.5" customHeight="1" hidden="1">
      <c r="A63" s="434"/>
      <c r="B63" s="408"/>
      <c r="C63" s="409"/>
      <c r="D63" s="410"/>
      <c r="E63" s="390"/>
      <c r="F63" s="19" t="str">
        <f>IF(F62&gt;J62,"○","　")</f>
        <v>　</v>
      </c>
      <c r="G63" s="19"/>
      <c r="H63" s="19"/>
      <c r="I63" s="19"/>
      <c r="J63" s="49"/>
      <c r="K63" s="19" t="str">
        <f>IF(K62&gt;O62,"○","　")</f>
        <v>　</v>
      </c>
      <c r="L63" s="19"/>
      <c r="M63" s="19"/>
      <c r="N63" s="19"/>
      <c r="O63" s="49"/>
      <c r="P63" s="395"/>
      <c r="Q63" s="396"/>
      <c r="R63" s="396"/>
      <c r="S63" s="396"/>
      <c r="T63" s="417"/>
      <c r="U63" s="19" t="str">
        <f>IF(U62&gt;Y62,"○","　")</f>
        <v>○</v>
      </c>
      <c r="V63" s="19"/>
      <c r="W63" s="19"/>
      <c r="X63" s="19"/>
      <c r="Y63" s="49"/>
      <c r="Z63" s="19" t="str">
        <f>IF(Z62&gt;AD62,"○","　")</f>
        <v>○</v>
      </c>
      <c r="AA63" s="19"/>
      <c r="AB63" s="19"/>
      <c r="AC63" s="19"/>
      <c r="AD63" s="49"/>
      <c r="AE63" s="311"/>
      <c r="AF63" s="233"/>
      <c r="AG63" s="289"/>
      <c r="AH63" s="288"/>
      <c r="AI63" s="233"/>
      <c r="AJ63" s="289"/>
      <c r="AK63" s="288"/>
      <c r="AL63" s="376"/>
      <c r="AM63" s="379"/>
      <c r="AT63" s="367"/>
      <c r="AU63" s="367"/>
      <c r="AV63" s="367"/>
      <c r="AW63" s="367"/>
      <c r="AX63" s="367"/>
      <c r="AY63" s="367"/>
      <c r="AZ63" s="367"/>
    </row>
    <row r="64" spans="1:52" ht="13.5" customHeight="1" hidden="1">
      <c r="A64" s="434"/>
      <c r="B64" s="408"/>
      <c r="C64" s="409"/>
      <c r="D64" s="410"/>
      <c r="E64" s="390"/>
      <c r="F64" s="19"/>
      <c r="G64" s="19"/>
      <c r="H64" s="19"/>
      <c r="I64" s="19"/>
      <c r="J64" s="49" t="str">
        <f>IF(J62&gt;F62,"○","　")</f>
        <v>○</v>
      </c>
      <c r="K64" s="19"/>
      <c r="L64" s="19"/>
      <c r="M64" s="19"/>
      <c r="N64" s="19"/>
      <c r="O64" s="49" t="str">
        <f>IF(O62&gt;K62,"○","　")</f>
        <v>○</v>
      </c>
      <c r="P64" s="395"/>
      <c r="Q64" s="396"/>
      <c r="R64" s="396"/>
      <c r="S64" s="396"/>
      <c r="T64" s="417"/>
      <c r="U64" s="19"/>
      <c r="V64" s="19"/>
      <c r="W64" s="19"/>
      <c r="X64" s="19"/>
      <c r="Y64" s="49" t="str">
        <f>IF(Y62&gt;U62,"○","　")</f>
        <v>　</v>
      </c>
      <c r="Z64" s="19"/>
      <c r="AA64" s="19"/>
      <c r="AB64" s="19"/>
      <c r="AC64" s="19"/>
      <c r="AD64" s="49" t="str">
        <f>IF(AD62&gt;Z62,"○","　")</f>
        <v>　</v>
      </c>
      <c r="AE64" s="311"/>
      <c r="AF64" s="233"/>
      <c r="AG64" s="289"/>
      <c r="AH64" s="288"/>
      <c r="AI64" s="233"/>
      <c r="AJ64" s="289"/>
      <c r="AK64" s="288"/>
      <c r="AL64" s="376"/>
      <c r="AM64" s="379"/>
      <c r="AT64" s="367"/>
      <c r="AU64" s="367"/>
      <c r="AV64" s="367"/>
      <c r="AW64" s="367"/>
      <c r="AX64" s="367"/>
      <c r="AY64" s="367"/>
      <c r="AZ64" s="367"/>
    </row>
    <row r="65" spans="1:52" ht="18" customHeight="1">
      <c r="A65" s="434"/>
      <c r="B65" s="408"/>
      <c r="C65" s="409"/>
      <c r="D65" s="410"/>
      <c r="E65" s="390"/>
      <c r="F65" s="19">
        <f>T53</f>
        <v>15</v>
      </c>
      <c r="G65" s="19" t="str">
        <f>IF(F65&gt;J65,"○","　")</f>
        <v>○</v>
      </c>
      <c r="H65" s="19" t="s">
        <v>32</v>
      </c>
      <c r="I65" s="19" t="str">
        <f>IF(J65&gt;F65,"○","　")</f>
        <v>　</v>
      </c>
      <c r="J65" s="49">
        <f>P53</f>
        <v>9</v>
      </c>
      <c r="K65" s="19">
        <f>T59</f>
        <v>15</v>
      </c>
      <c r="L65" s="19" t="str">
        <f>IF(K65&gt;O65,"○","　")</f>
        <v>○</v>
      </c>
      <c r="M65" s="19" t="s">
        <v>31</v>
      </c>
      <c r="N65" s="19" t="str">
        <f>IF(O65&gt;K65,"○","　")</f>
        <v>　</v>
      </c>
      <c r="O65" s="49">
        <f>P59</f>
        <v>9</v>
      </c>
      <c r="P65" s="395"/>
      <c r="Q65" s="396"/>
      <c r="R65" s="396"/>
      <c r="S65" s="396"/>
      <c r="T65" s="417"/>
      <c r="U65" s="19">
        <f>O15</f>
        <v>15</v>
      </c>
      <c r="V65" s="19" t="str">
        <f>IF(U65&gt;Y65,"○","　")</f>
        <v>○</v>
      </c>
      <c r="W65" s="19" t="s">
        <v>31</v>
      </c>
      <c r="X65" s="19" t="str">
        <f>IF(Y65&gt;U65,"○","　")</f>
        <v>　</v>
      </c>
      <c r="Y65" s="49">
        <f>T15</f>
        <v>10</v>
      </c>
      <c r="Z65" s="19">
        <f>O34</f>
        <v>15</v>
      </c>
      <c r="AA65" s="19" t="str">
        <f>IF(Z65&gt;AD65,"○","　")</f>
        <v>○</v>
      </c>
      <c r="AB65" s="19" t="s">
        <v>31</v>
      </c>
      <c r="AC65" s="19" t="str">
        <f>IF(AD65&gt;Z65,"○","　")</f>
        <v>　</v>
      </c>
      <c r="AD65" s="49">
        <f>T34</f>
        <v>7</v>
      </c>
      <c r="AE65" s="311"/>
      <c r="AF65" s="233"/>
      <c r="AG65" s="289"/>
      <c r="AH65" s="288"/>
      <c r="AI65" s="233"/>
      <c r="AJ65" s="289"/>
      <c r="AK65" s="288"/>
      <c r="AL65" s="376"/>
      <c r="AM65" s="379"/>
      <c r="AT65" s="367"/>
      <c r="AU65" s="367"/>
      <c r="AV65" s="367"/>
      <c r="AW65" s="367"/>
      <c r="AX65" s="367"/>
      <c r="AY65" s="367"/>
      <c r="AZ65" s="367"/>
    </row>
    <row r="66" spans="1:52" ht="18" customHeight="1">
      <c r="A66" s="434"/>
      <c r="B66" s="408"/>
      <c r="C66" s="409"/>
      <c r="D66" s="410"/>
      <c r="E66" s="390"/>
      <c r="F66" s="19">
        <f>T54</f>
        <v>10</v>
      </c>
      <c r="G66" s="19" t="str">
        <f>IF(F66&gt;J66,"○","　")</f>
        <v>　</v>
      </c>
      <c r="H66" s="19" t="s">
        <v>32</v>
      </c>
      <c r="I66" s="19" t="str">
        <f>IF(J66&gt;F66,"○","　")</f>
        <v>○</v>
      </c>
      <c r="J66" s="49">
        <f>P54</f>
        <v>15</v>
      </c>
      <c r="K66" s="19">
        <f>T60</f>
        <v>10</v>
      </c>
      <c r="L66" s="19" t="str">
        <f>IF(K66&gt;O66,"○","　")</f>
        <v>　</v>
      </c>
      <c r="M66" s="19" t="s">
        <v>32</v>
      </c>
      <c r="N66" s="19" t="str">
        <f>IF(O66&gt;K66,"○","　")</f>
        <v>○</v>
      </c>
      <c r="O66" s="49">
        <f>P60</f>
        <v>15</v>
      </c>
      <c r="P66" s="395"/>
      <c r="Q66" s="396"/>
      <c r="R66" s="396"/>
      <c r="S66" s="396"/>
      <c r="T66" s="417"/>
      <c r="U66" s="19">
        <f>O16</f>
        <v>15</v>
      </c>
      <c r="V66" s="19" t="str">
        <f>IF(U66&gt;Y66,"○","　")</f>
        <v>○</v>
      </c>
      <c r="W66" s="19" t="s">
        <v>32</v>
      </c>
      <c r="X66" s="19" t="str">
        <f>IF(Y66&gt;U66,"○","　")</f>
        <v>　</v>
      </c>
      <c r="Y66" s="49">
        <f>T16</f>
        <v>10</v>
      </c>
      <c r="Z66" s="19">
        <f>O35</f>
        <v>9</v>
      </c>
      <c r="AA66" s="19" t="str">
        <f>IF(Z66&gt;AD66,"○","　")</f>
        <v>　</v>
      </c>
      <c r="AB66" s="19" t="s">
        <v>32</v>
      </c>
      <c r="AC66" s="19" t="str">
        <f>IF(AD66&gt;Z66,"○","　")</f>
        <v>○</v>
      </c>
      <c r="AD66" s="49">
        <f>T35</f>
        <v>15</v>
      </c>
      <c r="AE66" s="311"/>
      <c r="AF66" s="233"/>
      <c r="AG66" s="289"/>
      <c r="AH66" s="288">
        <f>SUM(F62,K62,P62,U62,Z62)</f>
        <v>6</v>
      </c>
      <c r="AI66" s="233" t="s">
        <v>32</v>
      </c>
      <c r="AJ66" s="289">
        <f>SUM(J62,O62,T62,Y62,AD62)</f>
        <v>5</v>
      </c>
      <c r="AK66" s="288"/>
      <c r="AL66" s="376"/>
      <c r="AM66" s="379"/>
      <c r="AT66" s="367"/>
      <c r="AU66" s="367"/>
      <c r="AV66" s="367"/>
      <c r="AW66" s="367"/>
      <c r="AX66" s="367"/>
      <c r="AY66" s="367"/>
      <c r="AZ66" s="367"/>
    </row>
    <row r="67" spans="1:52" ht="18" customHeight="1">
      <c r="A67" s="434"/>
      <c r="B67" s="411"/>
      <c r="C67" s="412"/>
      <c r="D67" s="413"/>
      <c r="E67" s="415"/>
      <c r="F67" s="50">
        <f>T55</f>
        <v>11</v>
      </c>
      <c r="G67" s="50" t="str">
        <f>IF(F67&gt;J67,"○","　")</f>
        <v>　</v>
      </c>
      <c r="H67" s="50" t="s">
        <v>32</v>
      </c>
      <c r="I67" s="50" t="str">
        <f>IF(J67&gt;F67,"○","　")</f>
        <v>○</v>
      </c>
      <c r="J67" s="51">
        <f>P55</f>
        <v>15</v>
      </c>
      <c r="K67" s="50">
        <f>T61</f>
        <v>13</v>
      </c>
      <c r="L67" s="50" t="str">
        <f>IF(K67&gt;O67,"○","　")</f>
        <v>　</v>
      </c>
      <c r="M67" s="50" t="s">
        <v>32</v>
      </c>
      <c r="N67" s="50" t="str">
        <f>IF(O67&gt;K67,"○","　")</f>
        <v>○</v>
      </c>
      <c r="O67" s="51">
        <f>P61</f>
        <v>15</v>
      </c>
      <c r="P67" s="418"/>
      <c r="Q67" s="419"/>
      <c r="R67" s="419"/>
      <c r="S67" s="419"/>
      <c r="T67" s="420"/>
      <c r="U67" s="19">
        <f>O17</f>
        <v>0</v>
      </c>
      <c r="V67" s="19" t="str">
        <f>IF(U67&gt;Y67,"○","　")</f>
        <v>　</v>
      </c>
      <c r="W67" s="19" t="s">
        <v>32</v>
      </c>
      <c r="X67" s="19" t="str">
        <f>IF(Y67&gt;U67,"○","　")</f>
        <v>　</v>
      </c>
      <c r="Y67" s="49">
        <f>T17</f>
        <v>0</v>
      </c>
      <c r="Z67" s="19">
        <f>O36</f>
        <v>15</v>
      </c>
      <c r="AA67" s="19" t="str">
        <f>IF(Z67&gt;AD67,"○","　")</f>
        <v>○</v>
      </c>
      <c r="AB67" s="19" t="s">
        <v>32</v>
      </c>
      <c r="AC67" s="19" t="str">
        <f>IF(AD67&gt;Z67,"○","　")</f>
        <v>　</v>
      </c>
      <c r="AD67" s="49">
        <f>T36</f>
        <v>13</v>
      </c>
      <c r="AE67" s="313"/>
      <c r="AF67" s="291"/>
      <c r="AG67" s="292"/>
      <c r="AH67" s="290"/>
      <c r="AI67" s="291"/>
      <c r="AJ67" s="292"/>
      <c r="AK67" s="290"/>
      <c r="AL67" s="403"/>
      <c r="AM67" s="404"/>
      <c r="AT67" s="367"/>
      <c r="AU67" s="367"/>
      <c r="AV67" s="367"/>
      <c r="AW67" s="367"/>
      <c r="AX67" s="367"/>
      <c r="AY67" s="367"/>
      <c r="AZ67" s="367"/>
    </row>
    <row r="68" spans="1:52" ht="18" customHeight="1">
      <c r="A68" s="434"/>
      <c r="B68" s="405" t="str">
        <f>P5</f>
        <v>crescendo</v>
      </c>
      <c r="C68" s="406"/>
      <c r="D68" s="407"/>
      <c r="E68" s="414" t="e">
        <f>IF($CB$112="A",CD117,IF($CB$112="B",CG117,CJ117))</f>
        <v>#REF!</v>
      </c>
      <c r="F68" s="52">
        <f>COUNTIF(G71:G73,"○")</f>
        <v>0</v>
      </c>
      <c r="G68" s="52"/>
      <c r="H68" s="52" t="str">
        <f>W50</f>
        <v>⑨</v>
      </c>
      <c r="I68" s="52"/>
      <c r="J68" s="53">
        <f>COUNTIF(I71:I73,"○")</f>
        <v>2</v>
      </c>
      <c r="K68" s="52">
        <f>COUNTIF(L71:L73,"○")</f>
        <v>0</v>
      </c>
      <c r="L68" s="52"/>
      <c r="M68" s="52" t="str">
        <f>W56</f>
        <v>⑦</v>
      </c>
      <c r="N68" s="52"/>
      <c r="O68" s="53">
        <f>COUNTIF(N71:N73,"○")</f>
        <v>2</v>
      </c>
      <c r="P68" s="52">
        <f>COUNTIF(Q71:Q73,"○")</f>
        <v>0</v>
      </c>
      <c r="Q68" s="52"/>
      <c r="R68" s="52" t="str">
        <f>W62</f>
        <v>②</v>
      </c>
      <c r="S68" s="52"/>
      <c r="T68" s="53">
        <f>COUNTIF(S71:S73,"○")</f>
        <v>2</v>
      </c>
      <c r="U68" s="392"/>
      <c r="V68" s="393"/>
      <c r="W68" s="393"/>
      <c r="X68" s="393"/>
      <c r="Y68" s="416"/>
      <c r="Z68" s="52">
        <f>COUNTIF(AA71:AA73,"○")</f>
        <v>2</v>
      </c>
      <c r="AA68" s="52"/>
      <c r="AB68" s="52" t="s">
        <v>36</v>
      </c>
      <c r="AC68" s="52"/>
      <c r="AD68" s="53">
        <f>COUNTIF(AC71:AC73,"○")</f>
        <v>0</v>
      </c>
      <c r="AE68" s="401">
        <f>COUNTIF(F69:AD69,"○")</f>
        <v>1</v>
      </c>
      <c r="AF68" s="373" t="s">
        <v>32</v>
      </c>
      <c r="AG68" s="374">
        <f>COUNTIF(J70:AD70,"○")</f>
        <v>3</v>
      </c>
      <c r="AH68" s="372">
        <f>IF(AJ72=0,10,AH72/AJ72)</f>
        <v>0.3333333333333333</v>
      </c>
      <c r="AI68" s="373"/>
      <c r="AJ68" s="374"/>
      <c r="AK68" s="372"/>
      <c r="AL68" s="375">
        <f>SUM(F71:F73,K71:K73,P71:P73,Z71:Z73)/SUM(J71:J73,O71:O73,T71:T73,AD71:AD73)</f>
        <v>0.9196428571428571</v>
      </c>
      <c r="AM68" s="378">
        <f>IF(AO$88=AO$87,RANK(AY68,AY$50:AY$79,0),"")</f>
        <v>5</v>
      </c>
      <c r="AO68" s="9">
        <f>SUM(AE68:AG73)</f>
        <v>4</v>
      </c>
      <c r="AP68" s="9">
        <f>AQ68-AR68</f>
        <v>0</v>
      </c>
      <c r="AQ68" s="9">
        <f>SUM(F68:AD68)</f>
        <v>8</v>
      </c>
      <c r="AR68" s="9">
        <f>SUM(AH72:AJ73)</f>
        <v>8</v>
      </c>
      <c r="AT68" s="367">
        <f>RANK(AE68,AE$50:AE$79,1)</f>
        <v>1</v>
      </c>
      <c r="AU68" s="367">
        <f>RANK(AZ68,AZ$50:AZ$79,1)</f>
        <v>1</v>
      </c>
      <c r="AV68" s="367">
        <f>RANK(AL68,AL$50:AL$79,1)</f>
        <v>2</v>
      </c>
      <c r="AW68" s="367">
        <f>AT68*100</f>
        <v>100</v>
      </c>
      <c r="AX68" s="367">
        <f>AU68*10</f>
        <v>10</v>
      </c>
      <c r="AY68" s="367">
        <f>SUM(AV68:AX73)</f>
        <v>112</v>
      </c>
      <c r="AZ68" s="367">
        <f>AH68-AJ68</f>
        <v>0.3333333333333333</v>
      </c>
    </row>
    <row r="69" spans="1:52" ht="13.5" customHeight="1" hidden="1">
      <c r="A69" s="434"/>
      <c r="B69" s="408"/>
      <c r="C69" s="409"/>
      <c r="D69" s="410"/>
      <c r="E69" s="390"/>
      <c r="F69" s="19" t="str">
        <f>IF(F68&gt;J68,"○","　")</f>
        <v>　</v>
      </c>
      <c r="G69" s="19"/>
      <c r="H69" s="19"/>
      <c r="I69" s="19"/>
      <c r="J69" s="49"/>
      <c r="K69" s="19" t="str">
        <f>IF(K68&gt;O68,"○","　")</f>
        <v>　</v>
      </c>
      <c r="L69" s="19"/>
      <c r="M69" s="19"/>
      <c r="N69" s="19"/>
      <c r="O69" s="49"/>
      <c r="P69" s="19" t="str">
        <f>IF(P68&gt;T68,"○","　")</f>
        <v>　</v>
      </c>
      <c r="Q69" s="19"/>
      <c r="R69" s="19"/>
      <c r="S69" s="19"/>
      <c r="T69" s="49"/>
      <c r="U69" s="395"/>
      <c r="V69" s="396"/>
      <c r="W69" s="396"/>
      <c r="X69" s="396"/>
      <c r="Y69" s="417"/>
      <c r="Z69" s="19" t="str">
        <f>IF(Z68&gt;AD68,"○","　")</f>
        <v>○</v>
      </c>
      <c r="AA69" s="19"/>
      <c r="AB69" s="19"/>
      <c r="AC69" s="19"/>
      <c r="AD69" s="49"/>
      <c r="AE69" s="311"/>
      <c r="AF69" s="233"/>
      <c r="AG69" s="289"/>
      <c r="AH69" s="288"/>
      <c r="AI69" s="233"/>
      <c r="AJ69" s="289"/>
      <c r="AK69" s="288"/>
      <c r="AL69" s="376"/>
      <c r="AM69" s="379"/>
      <c r="AT69" s="367"/>
      <c r="AU69" s="367"/>
      <c r="AV69" s="367"/>
      <c r="AW69" s="367"/>
      <c r="AX69" s="367"/>
      <c r="AY69" s="367"/>
      <c r="AZ69" s="367"/>
    </row>
    <row r="70" spans="1:52" ht="13.5" customHeight="1" hidden="1">
      <c r="A70" s="434"/>
      <c r="B70" s="408"/>
      <c r="C70" s="409"/>
      <c r="D70" s="410"/>
      <c r="E70" s="390"/>
      <c r="F70" s="19"/>
      <c r="G70" s="19"/>
      <c r="H70" s="19"/>
      <c r="I70" s="19"/>
      <c r="J70" s="49" t="str">
        <f>IF(J68&gt;F68,"○","　")</f>
        <v>○</v>
      </c>
      <c r="K70" s="19"/>
      <c r="L70" s="19"/>
      <c r="M70" s="19"/>
      <c r="N70" s="19"/>
      <c r="O70" s="49" t="str">
        <f>IF(O68&gt;K68,"○","　")</f>
        <v>○</v>
      </c>
      <c r="P70" s="19"/>
      <c r="Q70" s="19"/>
      <c r="R70" s="19"/>
      <c r="S70" s="19"/>
      <c r="T70" s="49" t="str">
        <f>IF(T68&gt;P68,"○","　")</f>
        <v>○</v>
      </c>
      <c r="U70" s="395"/>
      <c r="V70" s="396"/>
      <c r="W70" s="396"/>
      <c r="X70" s="396"/>
      <c r="Y70" s="417"/>
      <c r="Z70" s="19"/>
      <c r="AA70" s="19"/>
      <c r="AB70" s="19"/>
      <c r="AC70" s="19"/>
      <c r="AD70" s="49" t="str">
        <f>IF(AD68&gt;Z68,"○","　")</f>
        <v>　</v>
      </c>
      <c r="AE70" s="311"/>
      <c r="AF70" s="233"/>
      <c r="AG70" s="289"/>
      <c r="AH70" s="288"/>
      <c r="AI70" s="233"/>
      <c r="AJ70" s="289"/>
      <c r="AK70" s="288"/>
      <c r="AL70" s="376"/>
      <c r="AM70" s="379"/>
      <c r="AT70" s="367"/>
      <c r="AU70" s="367"/>
      <c r="AV70" s="367"/>
      <c r="AW70" s="367"/>
      <c r="AX70" s="367"/>
      <c r="AY70" s="367"/>
      <c r="AZ70" s="367"/>
    </row>
    <row r="71" spans="1:52" ht="18" customHeight="1">
      <c r="A71" s="434"/>
      <c r="B71" s="408"/>
      <c r="C71" s="409"/>
      <c r="D71" s="410"/>
      <c r="E71" s="390"/>
      <c r="F71" s="19">
        <f>Y53</f>
        <v>13</v>
      </c>
      <c r="G71" s="19" t="str">
        <f>IF(F71&gt;J71,"○","　")</f>
        <v>　</v>
      </c>
      <c r="H71" s="19" t="s">
        <v>32</v>
      </c>
      <c r="I71" s="19" t="str">
        <f>IF(J71&gt;F71,"○","　")</f>
        <v>○</v>
      </c>
      <c r="J71" s="49">
        <f>U53</f>
        <v>15</v>
      </c>
      <c r="K71" s="19">
        <f>Y59</f>
        <v>11</v>
      </c>
      <c r="L71" s="19" t="str">
        <f>IF(K71&gt;O71,"○","　")</f>
        <v>　</v>
      </c>
      <c r="M71" s="19" t="s">
        <v>31</v>
      </c>
      <c r="N71" s="19" t="str">
        <f>IF(O71&gt;K71,"○","　")</f>
        <v>○</v>
      </c>
      <c r="O71" s="49">
        <f>U59</f>
        <v>15</v>
      </c>
      <c r="P71" s="19">
        <f>Y65</f>
        <v>10</v>
      </c>
      <c r="Q71" s="19" t="str">
        <f>IF(P71&gt;T71,"○","　")</f>
        <v>　</v>
      </c>
      <c r="R71" s="19" t="s">
        <v>31</v>
      </c>
      <c r="S71" s="19" t="str">
        <f>IF(T71&gt;P71,"○","　")</f>
        <v>○</v>
      </c>
      <c r="T71" s="49">
        <f>U65</f>
        <v>15</v>
      </c>
      <c r="U71" s="395"/>
      <c r="V71" s="396"/>
      <c r="W71" s="396"/>
      <c r="X71" s="396"/>
      <c r="Y71" s="417"/>
      <c r="Z71" s="19">
        <f>O24</f>
        <v>15</v>
      </c>
      <c r="AA71" s="19" t="str">
        <f>IF(Z71&gt;AD71,"○","　")</f>
        <v>○</v>
      </c>
      <c r="AB71" s="19" t="s">
        <v>31</v>
      </c>
      <c r="AC71" s="19" t="str">
        <f>IF(AD71&gt;Z71,"○","　")</f>
        <v>　</v>
      </c>
      <c r="AD71" s="49">
        <f>T24</f>
        <v>10</v>
      </c>
      <c r="AE71" s="311"/>
      <c r="AF71" s="233"/>
      <c r="AG71" s="289"/>
      <c r="AH71" s="288"/>
      <c r="AI71" s="233"/>
      <c r="AJ71" s="289"/>
      <c r="AK71" s="288"/>
      <c r="AL71" s="376"/>
      <c r="AM71" s="379"/>
      <c r="AT71" s="367"/>
      <c r="AU71" s="367"/>
      <c r="AV71" s="367"/>
      <c r="AW71" s="367"/>
      <c r="AX71" s="367"/>
      <c r="AY71" s="367"/>
      <c r="AZ71" s="367"/>
    </row>
    <row r="72" spans="1:52" ht="18" customHeight="1">
      <c r="A72" s="434"/>
      <c r="B72" s="408"/>
      <c r="C72" s="409"/>
      <c r="D72" s="410"/>
      <c r="E72" s="390"/>
      <c r="F72" s="19">
        <f>Y54</f>
        <v>13</v>
      </c>
      <c r="G72" s="19" t="str">
        <f>IF(F72&gt;J72,"○","　")</f>
        <v>　</v>
      </c>
      <c r="H72" s="19" t="s">
        <v>32</v>
      </c>
      <c r="I72" s="19" t="str">
        <f>IF(J72&gt;F72,"○","　")</f>
        <v>○</v>
      </c>
      <c r="J72" s="49">
        <f>U54</f>
        <v>15</v>
      </c>
      <c r="K72" s="19">
        <f>Y60</f>
        <v>16</v>
      </c>
      <c r="L72" s="19" t="str">
        <f>IF(K72&gt;O72,"○","　")</f>
        <v>　</v>
      </c>
      <c r="M72" s="19" t="s">
        <v>32</v>
      </c>
      <c r="N72" s="19" t="str">
        <f>IF(O72&gt;K72,"○","　")</f>
        <v>○</v>
      </c>
      <c r="O72" s="49">
        <f>U60</f>
        <v>17</v>
      </c>
      <c r="P72" s="19">
        <f>Y66</f>
        <v>10</v>
      </c>
      <c r="Q72" s="19" t="str">
        <f>IF(P72&gt;T72,"○","　")</f>
        <v>　</v>
      </c>
      <c r="R72" s="19" t="s">
        <v>32</v>
      </c>
      <c r="S72" s="19" t="str">
        <f>IF(T72&gt;P72,"○","　")</f>
        <v>○</v>
      </c>
      <c r="T72" s="49">
        <f>U66</f>
        <v>15</v>
      </c>
      <c r="U72" s="395"/>
      <c r="V72" s="396"/>
      <c r="W72" s="396"/>
      <c r="X72" s="396"/>
      <c r="Y72" s="417"/>
      <c r="Z72" s="19">
        <f>O25</f>
        <v>15</v>
      </c>
      <c r="AA72" s="19" t="str">
        <f>IF(Z72&gt;AD72,"○","　")</f>
        <v>○</v>
      </c>
      <c r="AB72" s="19" t="s">
        <v>32</v>
      </c>
      <c r="AC72" s="19" t="str">
        <f>IF(AD72&gt;Z72,"○","　")</f>
        <v>　</v>
      </c>
      <c r="AD72" s="49">
        <f>T25</f>
        <v>10</v>
      </c>
      <c r="AE72" s="311"/>
      <c r="AF72" s="233"/>
      <c r="AG72" s="289"/>
      <c r="AH72" s="288">
        <f>SUM(F68,K68,P68,U68,Z68)</f>
        <v>2</v>
      </c>
      <c r="AI72" s="233" t="s">
        <v>32</v>
      </c>
      <c r="AJ72" s="289">
        <f>SUM(J68,O68,T68,Y68,AD68)</f>
        <v>6</v>
      </c>
      <c r="AK72" s="288"/>
      <c r="AL72" s="376"/>
      <c r="AM72" s="379"/>
      <c r="AT72" s="367"/>
      <c r="AU72" s="367"/>
      <c r="AV72" s="367"/>
      <c r="AW72" s="367"/>
      <c r="AX72" s="367"/>
      <c r="AY72" s="367"/>
      <c r="AZ72" s="367"/>
    </row>
    <row r="73" spans="1:52" ht="18" customHeight="1">
      <c r="A73" s="434"/>
      <c r="B73" s="411"/>
      <c r="C73" s="412"/>
      <c r="D73" s="413"/>
      <c r="E73" s="415"/>
      <c r="F73" s="50">
        <f>Y55</f>
        <v>0</v>
      </c>
      <c r="G73" s="50" t="str">
        <f>IF(F73&gt;J73,"○","　")</f>
        <v>　</v>
      </c>
      <c r="H73" s="50" t="s">
        <v>32</v>
      </c>
      <c r="I73" s="50" t="str">
        <f>IF(J73&gt;F73,"○","　")</f>
        <v>　</v>
      </c>
      <c r="J73" s="51">
        <f>U55</f>
        <v>0</v>
      </c>
      <c r="K73" s="50">
        <f>Y61</f>
        <v>0</v>
      </c>
      <c r="L73" s="50" t="str">
        <f>IF(K73&gt;O73,"○","　")</f>
        <v>　</v>
      </c>
      <c r="M73" s="50" t="s">
        <v>32</v>
      </c>
      <c r="N73" s="50" t="str">
        <f>IF(O73&gt;K73,"○","　")</f>
        <v>　</v>
      </c>
      <c r="O73" s="51">
        <f>U61</f>
        <v>0</v>
      </c>
      <c r="P73" s="50">
        <f>Y67</f>
        <v>0</v>
      </c>
      <c r="Q73" s="50" t="str">
        <f>IF(P73&gt;T73,"○","　")</f>
        <v>　</v>
      </c>
      <c r="R73" s="50" t="s">
        <v>32</v>
      </c>
      <c r="S73" s="50" t="str">
        <f>IF(T73&gt;P73,"○","　")</f>
        <v>　</v>
      </c>
      <c r="T73" s="51">
        <f>U67</f>
        <v>0</v>
      </c>
      <c r="U73" s="418"/>
      <c r="V73" s="419"/>
      <c r="W73" s="419"/>
      <c r="X73" s="419"/>
      <c r="Y73" s="420"/>
      <c r="Z73" s="19">
        <f>O26</f>
        <v>0</v>
      </c>
      <c r="AA73" s="19" t="str">
        <f>IF(Z73&gt;AD73,"○","　")</f>
        <v>　</v>
      </c>
      <c r="AB73" s="19" t="s">
        <v>32</v>
      </c>
      <c r="AC73" s="19" t="str">
        <f>IF(AD73&gt;Z73,"○","　")</f>
        <v>　</v>
      </c>
      <c r="AD73" s="49">
        <f>T26</f>
        <v>0</v>
      </c>
      <c r="AE73" s="313"/>
      <c r="AF73" s="291"/>
      <c r="AG73" s="292"/>
      <c r="AH73" s="290"/>
      <c r="AI73" s="291"/>
      <c r="AJ73" s="292"/>
      <c r="AK73" s="290"/>
      <c r="AL73" s="403"/>
      <c r="AM73" s="404"/>
      <c r="AT73" s="367"/>
      <c r="AU73" s="367"/>
      <c r="AV73" s="367"/>
      <c r="AW73" s="367"/>
      <c r="AX73" s="367"/>
      <c r="AY73" s="367"/>
      <c r="AZ73" s="367"/>
    </row>
    <row r="74" spans="1:52" ht="18" customHeight="1">
      <c r="A74" s="434"/>
      <c r="B74" s="381" t="str">
        <f>P6</f>
        <v>ノーティー　ミリ</v>
      </c>
      <c r="C74" s="382"/>
      <c r="D74" s="383"/>
      <c r="E74" s="390" t="e">
        <f>IF($CB$112="A",CD118,IF($CB$112="B",CG118,CJ118))</f>
        <v>#REF!</v>
      </c>
      <c r="F74" s="52">
        <f>COUNTIF(G77:G79,"○")</f>
        <v>0</v>
      </c>
      <c r="G74" s="52"/>
      <c r="H74" s="52" t="str">
        <f>AB50</f>
        <v>③</v>
      </c>
      <c r="I74" s="52"/>
      <c r="J74" s="53">
        <f>COUNTIF(I77:I79,"○")</f>
        <v>2</v>
      </c>
      <c r="K74" s="52">
        <f>COUNTIF(L77:L79,"○")</f>
        <v>2</v>
      </c>
      <c r="L74" s="52"/>
      <c r="M74" s="52" t="str">
        <f>AB56</f>
        <v>⑩</v>
      </c>
      <c r="N74" s="52"/>
      <c r="O74" s="53">
        <f>COUNTIF(N77:N79,"○")</f>
        <v>1</v>
      </c>
      <c r="P74" s="52">
        <f>COUNTIF(Q77:Q79,"○")</f>
        <v>1</v>
      </c>
      <c r="Q74" s="52"/>
      <c r="R74" s="52" t="str">
        <f>AB62</f>
        <v>⑧</v>
      </c>
      <c r="S74" s="52"/>
      <c r="T74" s="53">
        <f>COUNTIF(S77:S79,"○")</f>
        <v>2</v>
      </c>
      <c r="U74" s="52">
        <f>COUNTIF(V77:V79,"○")</f>
        <v>0</v>
      </c>
      <c r="V74" s="52"/>
      <c r="W74" s="52" t="str">
        <f>AB68</f>
        <v>⑤</v>
      </c>
      <c r="X74" s="52"/>
      <c r="Y74" s="53">
        <f>COUNTIF(X77:X79,"○")</f>
        <v>2</v>
      </c>
      <c r="Z74" s="392"/>
      <c r="AA74" s="393"/>
      <c r="AB74" s="393"/>
      <c r="AC74" s="393"/>
      <c r="AD74" s="394"/>
      <c r="AE74" s="401">
        <f>COUNTIF(F75:AD75,"○")</f>
        <v>1</v>
      </c>
      <c r="AF74" s="373" t="s">
        <v>32</v>
      </c>
      <c r="AG74" s="374">
        <f>COUNTIF(J76:AD76,"○")</f>
        <v>3</v>
      </c>
      <c r="AH74" s="372">
        <f>IF(AJ78=0,10,AH78/AJ78)</f>
        <v>0.42857142857142855</v>
      </c>
      <c r="AI74" s="373"/>
      <c r="AJ74" s="374"/>
      <c r="AK74" s="372"/>
      <c r="AL74" s="375">
        <f>SUM(F77:F79,K77:K79,P77:P79,U77:U79,Z77:Z79)/SUM(J77:J79,O77:O79,T77:T79,Y77:Y79,AD77:AD79)</f>
        <v>0.7816901408450704</v>
      </c>
      <c r="AM74" s="378">
        <f>IF(AO$88=AO$87,RANK(AY74,AY$50:AY$79,0),"")</f>
        <v>4</v>
      </c>
      <c r="AO74" s="9">
        <f>SUM(AE74:AG79)</f>
        <v>4</v>
      </c>
      <c r="AP74" s="9">
        <f>AQ74-AR74</f>
        <v>0</v>
      </c>
      <c r="AQ74" s="9">
        <f>SUM(F74:AD74)</f>
        <v>10</v>
      </c>
      <c r="AR74" s="9">
        <f>SUM(AH78:AJ79)</f>
        <v>10</v>
      </c>
      <c r="AT74" s="367">
        <f>RANK(AE74,AE$50:AE$79,1)</f>
        <v>1</v>
      </c>
      <c r="AU74" s="367">
        <f>RANK(AZ74,AZ$50:AZ$79,1)</f>
        <v>2</v>
      </c>
      <c r="AV74" s="367">
        <f>RANK(AL74,AL$50:AL$79,1)</f>
        <v>1</v>
      </c>
      <c r="AW74" s="367">
        <f>AT74*100</f>
        <v>100</v>
      </c>
      <c r="AX74" s="367">
        <f>AU74*10</f>
        <v>20</v>
      </c>
      <c r="AY74" s="367">
        <f>SUM(AV74:AX79)</f>
        <v>121</v>
      </c>
      <c r="AZ74" s="367">
        <f>AH74-AJ74</f>
        <v>0.42857142857142855</v>
      </c>
    </row>
    <row r="75" spans="1:52" ht="13.5" customHeight="1" hidden="1">
      <c r="A75" s="434"/>
      <c r="B75" s="384"/>
      <c r="C75" s="385"/>
      <c r="D75" s="386"/>
      <c r="E75" s="390"/>
      <c r="F75" s="19" t="str">
        <f>IF(F74&gt;J74,"○","　")</f>
        <v>　</v>
      </c>
      <c r="G75" s="19"/>
      <c r="H75" s="19"/>
      <c r="I75" s="19"/>
      <c r="J75" s="49"/>
      <c r="K75" s="19" t="str">
        <f>IF(K74&gt;O74,"○","　")</f>
        <v>○</v>
      </c>
      <c r="L75" s="19"/>
      <c r="M75" s="19"/>
      <c r="N75" s="19"/>
      <c r="O75" s="49"/>
      <c r="P75" s="19" t="str">
        <f>IF(P74&gt;T74,"○","　")</f>
        <v>　</v>
      </c>
      <c r="Q75" s="19"/>
      <c r="R75" s="19"/>
      <c r="S75" s="19"/>
      <c r="T75" s="49"/>
      <c r="U75" s="19" t="str">
        <f>IF(U74&gt;Y74,"○","　")</f>
        <v>　</v>
      </c>
      <c r="V75" s="19"/>
      <c r="W75" s="19"/>
      <c r="X75" s="19"/>
      <c r="Y75" s="49"/>
      <c r="Z75" s="395"/>
      <c r="AA75" s="396"/>
      <c r="AB75" s="396"/>
      <c r="AC75" s="396"/>
      <c r="AD75" s="397"/>
      <c r="AE75" s="311"/>
      <c r="AF75" s="233"/>
      <c r="AG75" s="289"/>
      <c r="AH75" s="288"/>
      <c r="AI75" s="233"/>
      <c r="AJ75" s="289"/>
      <c r="AK75" s="288"/>
      <c r="AL75" s="376"/>
      <c r="AM75" s="379"/>
      <c r="AT75" s="367"/>
      <c r="AU75" s="367"/>
      <c r="AV75" s="367"/>
      <c r="AW75" s="367"/>
      <c r="AX75" s="367"/>
      <c r="AY75" s="367"/>
      <c r="AZ75" s="367"/>
    </row>
    <row r="76" spans="1:52" ht="13.5" customHeight="1" hidden="1">
      <c r="A76" s="434"/>
      <c r="B76" s="384"/>
      <c r="C76" s="385"/>
      <c r="D76" s="386"/>
      <c r="E76" s="390"/>
      <c r="F76" s="19"/>
      <c r="G76" s="19"/>
      <c r="H76" s="19"/>
      <c r="I76" s="19"/>
      <c r="J76" s="49" t="str">
        <f>IF(J74&gt;F74,"○","　")</f>
        <v>○</v>
      </c>
      <c r="K76" s="19"/>
      <c r="L76" s="19"/>
      <c r="M76" s="19"/>
      <c r="N76" s="19"/>
      <c r="O76" s="49" t="str">
        <f>IF(O74&gt;K74,"○","　")</f>
        <v>　</v>
      </c>
      <c r="P76" s="19"/>
      <c r="Q76" s="19"/>
      <c r="R76" s="19"/>
      <c r="S76" s="19"/>
      <c r="T76" s="49" t="str">
        <f>IF(T74&gt;P74,"○","　")</f>
        <v>○</v>
      </c>
      <c r="U76" s="19"/>
      <c r="V76" s="19"/>
      <c r="W76" s="19"/>
      <c r="X76" s="19"/>
      <c r="Y76" s="49" t="str">
        <f>IF(Y74&gt;U74,"○","　")</f>
        <v>○</v>
      </c>
      <c r="Z76" s="395"/>
      <c r="AA76" s="396"/>
      <c r="AB76" s="396"/>
      <c r="AC76" s="396"/>
      <c r="AD76" s="397"/>
      <c r="AE76" s="311"/>
      <c r="AF76" s="233"/>
      <c r="AG76" s="289"/>
      <c r="AH76" s="288"/>
      <c r="AI76" s="233"/>
      <c r="AJ76" s="289"/>
      <c r="AK76" s="288"/>
      <c r="AL76" s="376"/>
      <c r="AM76" s="379"/>
      <c r="AT76" s="367"/>
      <c r="AU76" s="367"/>
      <c r="AV76" s="367"/>
      <c r="AW76" s="367"/>
      <c r="AX76" s="367"/>
      <c r="AY76" s="367"/>
      <c r="AZ76" s="367"/>
    </row>
    <row r="77" spans="1:52" ht="18" customHeight="1">
      <c r="A77" s="434"/>
      <c r="B77" s="384"/>
      <c r="C77" s="385"/>
      <c r="D77" s="386"/>
      <c r="E77" s="390"/>
      <c r="F77" s="19">
        <f>AD53</f>
        <v>5</v>
      </c>
      <c r="G77" s="19" t="str">
        <f>IF(F77&gt;J77,"○","　")</f>
        <v>　</v>
      </c>
      <c r="H77" s="19" t="s">
        <v>31</v>
      </c>
      <c r="I77" s="19" t="str">
        <f>IF(J77&gt;F77,"○","　")</f>
        <v>○</v>
      </c>
      <c r="J77" s="49">
        <f>Z53</f>
        <v>15</v>
      </c>
      <c r="K77" s="19">
        <f>AD59</f>
        <v>9</v>
      </c>
      <c r="L77" s="19" t="str">
        <f>IF(K77&gt;O77,"○","　")</f>
        <v>　</v>
      </c>
      <c r="M77" s="19" t="s">
        <v>31</v>
      </c>
      <c r="N77" s="19" t="str">
        <f>IF(O77&gt;K77,"○","　")</f>
        <v>○</v>
      </c>
      <c r="O77" s="49">
        <f>Z59</f>
        <v>15</v>
      </c>
      <c r="P77" s="19">
        <f>AD65</f>
        <v>7</v>
      </c>
      <c r="Q77" s="19" t="str">
        <f>IF(P77&gt;T77,"○","　")</f>
        <v>　</v>
      </c>
      <c r="R77" s="19" t="s">
        <v>31</v>
      </c>
      <c r="S77" s="19" t="str">
        <f>IF(T77&gt;P77,"○","　")</f>
        <v>○</v>
      </c>
      <c r="T77" s="49">
        <f>Z65</f>
        <v>15</v>
      </c>
      <c r="U77" s="19">
        <f>AD71</f>
        <v>10</v>
      </c>
      <c r="V77" s="19" t="str">
        <f>IF(U77&gt;Y77,"○","　")</f>
        <v>　</v>
      </c>
      <c r="W77" s="19" t="s">
        <v>31</v>
      </c>
      <c r="X77" s="19" t="str">
        <f>IF(Y77&gt;U77,"○","　")</f>
        <v>○</v>
      </c>
      <c r="Y77" s="49">
        <f>Z71</f>
        <v>15</v>
      </c>
      <c r="Z77" s="395"/>
      <c r="AA77" s="396"/>
      <c r="AB77" s="396"/>
      <c r="AC77" s="396"/>
      <c r="AD77" s="397"/>
      <c r="AE77" s="311"/>
      <c r="AF77" s="233"/>
      <c r="AG77" s="289"/>
      <c r="AH77" s="288"/>
      <c r="AI77" s="233"/>
      <c r="AJ77" s="289"/>
      <c r="AK77" s="288"/>
      <c r="AL77" s="376"/>
      <c r="AM77" s="379"/>
      <c r="AT77" s="367"/>
      <c r="AU77" s="367"/>
      <c r="AV77" s="367"/>
      <c r="AW77" s="367"/>
      <c r="AX77" s="367"/>
      <c r="AY77" s="367"/>
      <c r="AZ77" s="367"/>
    </row>
    <row r="78" spans="1:52" ht="18" customHeight="1">
      <c r="A78" s="434"/>
      <c r="B78" s="384"/>
      <c r="C78" s="385"/>
      <c r="D78" s="386"/>
      <c r="E78" s="390"/>
      <c r="F78" s="19">
        <f>AD54</f>
        <v>10</v>
      </c>
      <c r="G78" s="19" t="str">
        <f>IF(F78&gt;J78,"○","　")</f>
        <v>　</v>
      </c>
      <c r="H78" s="19" t="s">
        <v>32</v>
      </c>
      <c r="I78" s="19" t="str">
        <f>IF(J78&gt;F78,"○","　")</f>
        <v>○</v>
      </c>
      <c r="J78" s="49">
        <f>Z54</f>
        <v>15</v>
      </c>
      <c r="K78" s="19">
        <f>AD60</f>
        <v>15</v>
      </c>
      <c r="L78" s="19" t="str">
        <f>IF(K78&gt;O78,"○","　")</f>
        <v>○</v>
      </c>
      <c r="M78" s="19" t="s">
        <v>32</v>
      </c>
      <c r="N78" s="19" t="str">
        <f>IF(O78&gt;K78,"○","　")</f>
        <v>　</v>
      </c>
      <c r="O78" s="49">
        <f>Z60</f>
        <v>12</v>
      </c>
      <c r="P78" s="19">
        <f>AD66</f>
        <v>15</v>
      </c>
      <c r="Q78" s="19" t="str">
        <f>IF(P78&gt;T78,"○","　")</f>
        <v>○</v>
      </c>
      <c r="R78" s="19" t="s">
        <v>32</v>
      </c>
      <c r="S78" s="19" t="str">
        <f>IF(T78&gt;P78,"○","　")</f>
        <v>　</v>
      </c>
      <c r="T78" s="49">
        <f>Z66</f>
        <v>9</v>
      </c>
      <c r="U78" s="19">
        <f>AD72</f>
        <v>10</v>
      </c>
      <c r="V78" s="19" t="str">
        <f>IF(U78&gt;Y78,"○","　")</f>
        <v>　</v>
      </c>
      <c r="W78" s="19" t="s">
        <v>32</v>
      </c>
      <c r="X78" s="19" t="str">
        <f>IF(Y78&gt;U78,"○","　")</f>
        <v>○</v>
      </c>
      <c r="Y78" s="49">
        <f>Z72</f>
        <v>15</v>
      </c>
      <c r="Z78" s="395"/>
      <c r="AA78" s="396"/>
      <c r="AB78" s="396"/>
      <c r="AC78" s="396"/>
      <c r="AD78" s="397"/>
      <c r="AE78" s="311"/>
      <c r="AF78" s="233"/>
      <c r="AG78" s="289"/>
      <c r="AH78" s="288">
        <f>SUM(F74,K74,P74,U74,Z74)</f>
        <v>3</v>
      </c>
      <c r="AI78" s="233" t="s">
        <v>32</v>
      </c>
      <c r="AJ78" s="289">
        <f>SUM(J74,O74,T74,Y74,AD74)</f>
        <v>7</v>
      </c>
      <c r="AK78" s="288"/>
      <c r="AL78" s="376"/>
      <c r="AM78" s="379"/>
      <c r="AT78" s="367"/>
      <c r="AU78" s="367"/>
      <c r="AV78" s="367"/>
      <c r="AW78" s="367"/>
      <c r="AX78" s="367"/>
      <c r="AY78" s="367"/>
      <c r="AZ78" s="367"/>
    </row>
    <row r="79" spans="1:52" ht="18" customHeight="1" thickBot="1">
      <c r="A79" s="435"/>
      <c r="B79" s="387"/>
      <c r="C79" s="388"/>
      <c r="D79" s="389"/>
      <c r="E79" s="391"/>
      <c r="F79" s="54">
        <f>AD55</f>
        <v>0</v>
      </c>
      <c r="G79" s="54" t="str">
        <f>IF(F79&gt;J79,"○","　")</f>
        <v>　</v>
      </c>
      <c r="H79" s="54" t="s">
        <v>32</v>
      </c>
      <c r="I79" s="54" t="str">
        <f>IF(J79&gt;F79,"○","　")</f>
        <v>　</v>
      </c>
      <c r="J79" s="55">
        <f>Z55</f>
        <v>0</v>
      </c>
      <c r="K79" s="54">
        <f>AD61</f>
        <v>17</v>
      </c>
      <c r="L79" s="54" t="str">
        <f>IF(K79&gt;O79,"○","　")</f>
        <v>○</v>
      </c>
      <c r="M79" s="54" t="s">
        <v>32</v>
      </c>
      <c r="N79" s="54" t="str">
        <f>IF(O79&gt;K79,"○","　")</f>
        <v>　</v>
      </c>
      <c r="O79" s="55">
        <f>Z61</f>
        <v>16</v>
      </c>
      <c r="P79" s="54">
        <f>AD67</f>
        <v>13</v>
      </c>
      <c r="Q79" s="54" t="str">
        <f>IF(P79&gt;T79,"○","　")</f>
        <v>　</v>
      </c>
      <c r="R79" s="54" t="s">
        <v>32</v>
      </c>
      <c r="S79" s="54" t="str">
        <f>IF(T79&gt;P79,"○","　")</f>
        <v>○</v>
      </c>
      <c r="T79" s="55">
        <f>Z67</f>
        <v>15</v>
      </c>
      <c r="U79" s="54">
        <f>AD73</f>
        <v>0</v>
      </c>
      <c r="V79" s="54" t="str">
        <f>IF(U79&gt;Y79,"○","　")</f>
        <v>　</v>
      </c>
      <c r="W79" s="54" t="s">
        <v>32</v>
      </c>
      <c r="X79" s="54" t="str">
        <f>IF(Y79&gt;U79,"○","　")</f>
        <v>　</v>
      </c>
      <c r="Y79" s="55">
        <f>Z73</f>
        <v>0</v>
      </c>
      <c r="Z79" s="398"/>
      <c r="AA79" s="399"/>
      <c r="AB79" s="399"/>
      <c r="AC79" s="399"/>
      <c r="AD79" s="400"/>
      <c r="AE79" s="402"/>
      <c r="AF79" s="370"/>
      <c r="AG79" s="371"/>
      <c r="AH79" s="369"/>
      <c r="AI79" s="370"/>
      <c r="AJ79" s="371"/>
      <c r="AK79" s="369"/>
      <c r="AL79" s="377"/>
      <c r="AM79" s="380"/>
      <c r="AT79" s="367"/>
      <c r="AU79" s="367"/>
      <c r="AV79" s="367"/>
      <c r="AW79" s="367"/>
      <c r="AX79" s="367"/>
      <c r="AY79" s="367"/>
      <c r="AZ79" s="367"/>
    </row>
    <row r="80" spans="46:52" ht="13.5" customHeight="1">
      <c r="AT80" s="367"/>
      <c r="AU80" s="367"/>
      <c r="AV80" s="367"/>
      <c r="AW80" s="367"/>
      <c r="AX80" s="367"/>
      <c r="AY80" s="367"/>
      <c r="AZ80" s="367"/>
    </row>
    <row r="81" spans="46:52" ht="13.5" customHeight="1" hidden="1">
      <c r="AT81" s="367"/>
      <c r="AU81" s="367"/>
      <c r="AV81" s="367"/>
      <c r="AW81" s="367"/>
      <c r="AX81" s="367"/>
      <c r="AY81" s="367"/>
      <c r="AZ81" s="367"/>
    </row>
    <row r="82" spans="46:52" ht="13.5" customHeight="1" hidden="1">
      <c r="AT82" s="367"/>
      <c r="AU82" s="367"/>
      <c r="AV82" s="367"/>
      <c r="AW82" s="367"/>
      <c r="AX82" s="367"/>
      <c r="AY82" s="367"/>
      <c r="AZ82" s="367"/>
    </row>
    <row r="83" spans="46:52" ht="13.5" customHeight="1" hidden="1">
      <c r="AT83" s="367"/>
      <c r="AU83" s="367"/>
      <c r="AV83" s="367"/>
      <c r="AW83" s="367"/>
      <c r="AX83" s="367"/>
      <c r="AY83" s="367"/>
      <c r="AZ83" s="367"/>
    </row>
    <row r="84" spans="46:52" ht="13.5" customHeight="1" hidden="1">
      <c r="AT84" s="367"/>
      <c r="AU84" s="367"/>
      <c r="AV84" s="367"/>
      <c r="AW84" s="367"/>
      <c r="AX84" s="367"/>
      <c r="AY84" s="367"/>
      <c r="AZ84" s="367"/>
    </row>
    <row r="85" spans="46:52" ht="14.25" customHeight="1" hidden="1">
      <c r="AT85" s="367"/>
      <c r="AU85" s="367"/>
      <c r="AV85" s="367"/>
      <c r="AW85" s="367"/>
      <c r="AX85" s="367"/>
      <c r="AY85" s="367"/>
      <c r="AZ85" s="367"/>
    </row>
    <row r="86" ht="12.75" hidden="1"/>
    <row r="87" spans="6:41" ht="12.75" hidden="1">
      <c r="F87" s="56">
        <v>1</v>
      </c>
      <c r="G87" s="56"/>
      <c r="H87" s="56">
        <v>2</v>
      </c>
      <c r="I87" s="56"/>
      <c r="J87" s="56">
        <v>3</v>
      </c>
      <c r="K87" s="56">
        <v>4</v>
      </c>
      <c r="L87" s="56"/>
      <c r="M87" s="56">
        <v>5</v>
      </c>
      <c r="N87" s="56"/>
      <c r="O87" s="56">
        <v>6</v>
      </c>
      <c r="P87" s="56">
        <v>7</v>
      </c>
      <c r="Q87" s="56"/>
      <c r="R87" s="56">
        <v>8</v>
      </c>
      <c r="T87" s="56">
        <v>9</v>
      </c>
      <c r="U87" s="56">
        <v>10</v>
      </c>
      <c r="AO87" s="9">
        <v>20</v>
      </c>
    </row>
    <row r="88" spans="6:41" ht="12.75" hidden="1">
      <c r="F88" s="57">
        <f>SUM(K53:K55,O53:O55)</f>
        <v>79</v>
      </c>
      <c r="G88" s="57" t="e">
        <f>SUM(#REF!)</f>
        <v>#REF!</v>
      </c>
      <c r="H88" s="57">
        <f>SUM(U65:U67,Y65:Y67)</f>
        <v>50</v>
      </c>
      <c r="I88" s="57" t="e">
        <f>SUM(#REF!)</f>
        <v>#REF!</v>
      </c>
      <c r="J88" s="57">
        <f>SUM(Z53:Z55,AD53:AD55)</f>
        <v>45</v>
      </c>
      <c r="K88" s="57">
        <f>SUM(P59:P61,T59:T61)</f>
        <v>77</v>
      </c>
      <c r="L88" s="57" t="e">
        <f>SUM(#REF!)</f>
        <v>#REF!</v>
      </c>
      <c r="M88" s="57">
        <f>SUM(Z71:Z73,AD71:AD73)</f>
        <v>50</v>
      </c>
      <c r="N88" s="57" t="e">
        <f>SUM(#REF!)</f>
        <v>#REF!</v>
      </c>
      <c r="O88" s="57">
        <f>SUM(P53:P55,T53:T55)</f>
        <v>75</v>
      </c>
      <c r="P88" s="57">
        <f>SUM(U59:U61,Y59:Y61)</f>
        <v>59</v>
      </c>
      <c r="Q88" s="57" t="e">
        <f>SUM(#REF!)</f>
        <v>#REF!</v>
      </c>
      <c r="R88" s="57">
        <f>SUM(Z65:Z67,AD65:AD67)</f>
        <v>74</v>
      </c>
      <c r="T88" s="57">
        <f>SUM(U53:U55,Y53:Y55)</f>
        <v>56</v>
      </c>
      <c r="U88" s="57">
        <f>SUM(Z59:Z61,AD59:AD61)</f>
        <v>84</v>
      </c>
      <c r="AO88" s="9">
        <f>SUM(AO50:AO79)</f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9" t="s">
        <v>37</v>
      </c>
      <c r="CE110" s="9" t="s">
        <v>38</v>
      </c>
      <c r="CH110" s="9" t="s">
        <v>39</v>
      </c>
    </row>
    <row r="111" spans="6:86" ht="12.75" hidden="1">
      <c r="F111" s="56">
        <v>1</v>
      </c>
      <c r="G111" s="56"/>
      <c r="H111" s="56">
        <v>2</v>
      </c>
      <c r="I111" s="56"/>
      <c r="J111" s="56">
        <v>3</v>
      </c>
      <c r="K111" s="56">
        <v>4</v>
      </c>
      <c r="L111" s="56"/>
      <c r="M111" s="56">
        <v>5</v>
      </c>
      <c r="N111" s="56"/>
      <c r="O111" s="56">
        <v>6</v>
      </c>
      <c r="P111" s="56">
        <v>7</v>
      </c>
      <c r="Q111" s="56"/>
      <c r="R111" s="56">
        <v>8</v>
      </c>
      <c r="T111" s="56">
        <v>9</v>
      </c>
      <c r="U111" s="56">
        <v>10</v>
      </c>
      <c r="CB111" s="9" t="s">
        <v>8</v>
      </c>
      <c r="CE111" s="9" t="s">
        <v>8</v>
      </c>
      <c r="CH111" s="9" t="s">
        <v>8</v>
      </c>
    </row>
    <row r="112" spans="6:138" ht="12.75" hidden="1">
      <c r="F112" s="57">
        <f aca="true" t="shared" si="4" ref="F112:R112">F88</f>
        <v>79</v>
      </c>
      <c r="G112" s="57" t="e">
        <f t="shared" si="4"/>
        <v>#REF!</v>
      </c>
      <c r="H112" s="57">
        <f t="shared" si="4"/>
        <v>50</v>
      </c>
      <c r="I112" s="57" t="e">
        <f t="shared" si="4"/>
        <v>#REF!</v>
      </c>
      <c r="J112" s="57">
        <f t="shared" si="4"/>
        <v>45</v>
      </c>
      <c r="K112" s="57">
        <f t="shared" si="4"/>
        <v>77</v>
      </c>
      <c r="L112" s="57" t="e">
        <f t="shared" si="4"/>
        <v>#REF!</v>
      </c>
      <c r="M112" s="57">
        <f t="shared" si="4"/>
        <v>50</v>
      </c>
      <c r="N112" s="57" t="e">
        <f t="shared" si="4"/>
        <v>#REF!</v>
      </c>
      <c r="O112" s="57">
        <f t="shared" si="4"/>
        <v>75</v>
      </c>
      <c r="P112" s="57">
        <f t="shared" si="4"/>
        <v>59</v>
      </c>
      <c r="Q112" s="57" t="e">
        <f t="shared" si="4"/>
        <v>#REF!</v>
      </c>
      <c r="R112" s="57">
        <f t="shared" si="4"/>
        <v>74</v>
      </c>
      <c r="T112" s="57">
        <f>T88</f>
        <v>56</v>
      </c>
      <c r="U112" s="57">
        <f>U88</f>
        <v>84</v>
      </c>
      <c r="CB112" s="10" t="e">
        <f>IF(CB113&lt;7,"A",IF(CB113&gt;12,"C","B"))</f>
        <v>#REF!</v>
      </c>
      <c r="CC112" s="10"/>
      <c r="CD112" s="10"/>
      <c r="CE112" s="10"/>
      <c r="CF112" s="10"/>
      <c r="CG112" s="10"/>
      <c r="CH112" s="10"/>
      <c r="CI112" s="10"/>
      <c r="CJ112" s="10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</row>
    <row r="113" spans="80:138" ht="12.75" hidden="1">
      <c r="CB113" s="10" t="e">
        <f>#REF!</f>
        <v>#REF!</v>
      </c>
      <c r="CC113" s="10"/>
      <c r="CD113" s="10"/>
      <c r="CE113" s="10" t="e">
        <f>CB113</f>
        <v>#REF!</v>
      </c>
      <c r="CF113" s="10"/>
      <c r="CG113" s="10"/>
      <c r="CH113" s="10" t="e">
        <f>CB113</f>
        <v>#REF!</v>
      </c>
      <c r="CI113" s="10"/>
      <c r="CJ113" s="10"/>
      <c r="CL113" s="58"/>
      <c r="CM113" s="58">
        <v>1</v>
      </c>
      <c r="CN113" s="58"/>
      <c r="CO113" s="58"/>
      <c r="CP113" s="58">
        <v>2</v>
      </c>
      <c r="CQ113" s="58"/>
      <c r="CR113" s="58"/>
      <c r="CS113" s="58">
        <v>3</v>
      </c>
      <c r="CT113" s="58"/>
      <c r="CU113" s="58"/>
      <c r="CV113" s="58">
        <v>4</v>
      </c>
      <c r="CW113" s="58"/>
      <c r="CX113" s="58"/>
      <c r="CY113" s="58">
        <v>5</v>
      </c>
      <c r="CZ113" s="58"/>
      <c r="DA113" s="58"/>
      <c r="DB113" s="58">
        <v>6</v>
      </c>
      <c r="DC113" s="58"/>
      <c r="DD113" s="58"/>
      <c r="DE113" s="58">
        <v>7</v>
      </c>
      <c r="DF113" s="58"/>
      <c r="DG113" s="58"/>
      <c r="DH113" s="58">
        <v>8</v>
      </c>
      <c r="DI113" s="58"/>
      <c r="DJ113" s="58"/>
      <c r="DK113" s="58">
        <v>9</v>
      </c>
      <c r="DL113" s="58"/>
      <c r="DM113" s="58"/>
      <c r="DN113" s="58">
        <v>10</v>
      </c>
      <c r="DO113" s="58"/>
      <c r="DP113" s="58"/>
      <c r="DQ113" s="58">
        <v>11</v>
      </c>
      <c r="DR113" s="58"/>
      <c r="DS113" s="58"/>
      <c r="DT113" s="58">
        <v>12</v>
      </c>
      <c r="DU113" s="58"/>
      <c r="DV113" s="58"/>
      <c r="DW113" s="58">
        <v>13</v>
      </c>
      <c r="DX113" s="58"/>
      <c r="DY113" s="58"/>
      <c r="DZ113" s="58">
        <v>14</v>
      </c>
      <c r="EA113" s="58"/>
      <c r="EB113" s="58"/>
      <c r="EC113" s="58">
        <v>15</v>
      </c>
      <c r="ED113" s="58"/>
      <c r="EE113" s="58"/>
      <c r="EF113" s="58">
        <v>16</v>
      </c>
      <c r="EG113" s="58"/>
      <c r="EH113" s="58"/>
    </row>
    <row r="114" spans="79:138" ht="12.75">
      <c r="CA114" s="9">
        <v>1</v>
      </c>
      <c r="CB114" s="58" t="e">
        <f aca="true" t="shared" si="5" ref="CB114:CD119">IF($CB$113=1,CM114,IF($CB$113=2,CP114,IF($CB$113=3,CS114,IF($CB$113=4,CV114,IF($CB$113=5,CY114,IF($CB$113=6,DB114,""))))))</f>
        <v>#REF!</v>
      </c>
      <c r="CC114" s="58" t="e">
        <f t="shared" si="5"/>
        <v>#REF!</v>
      </c>
      <c r="CD114" s="58" t="e">
        <f t="shared" si="5"/>
        <v>#REF!</v>
      </c>
      <c r="CE114" s="58" t="e">
        <f aca="true" t="shared" si="6" ref="CE114:CG125">IF($CB$113=7,DE114,IF($CB$113=8,DH114,IF($CB$113=9,DK114,IF($CB$113=10,DN114,IF($CB$113=11,DQ114,IF($CB$113=12,DT114,""))))))</f>
        <v>#REF!</v>
      </c>
      <c r="CF114" s="58" t="e">
        <f t="shared" si="6"/>
        <v>#REF!</v>
      </c>
      <c r="CG114" s="58" t="e">
        <f t="shared" si="6"/>
        <v>#REF!</v>
      </c>
      <c r="CH114" s="58" t="e">
        <f aca="true" t="shared" si="7" ref="CH114:CJ124">IF($CB$113=13,DW114,IF($CB$113=14,DZ114,IF($CB$113=15,EC114,IF($CB$113=16,EF114,""))))</f>
        <v>#REF!</v>
      </c>
      <c r="CI114" s="58" t="e">
        <f t="shared" si="7"/>
        <v>#REF!</v>
      </c>
      <c r="CJ114" s="58" t="e">
        <f t="shared" si="7"/>
        <v>#REF!</v>
      </c>
      <c r="CL114" s="58"/>
      <c r="CM114" s="58">
        <v>1</v>
      </c>
      <c r="CN114" s="58" t="s">
        <v>40</v>
      </c>
      <c r="CO114" s="58" t="s">
        <v>41</v>
      </c>
      <c r="CP114" s="58">
        <v>1</v>
      </c>
      <c r="CQ114" s="58" t="s">
        <v>42</v>
      </c>
      <c r="CR114" s="58" t="s">
        <v>43</v>
      </c>
      <c r="CS114" s="58">
        <v>1</v>
      </c>
      <c r="CT114" s="58" t="s">
        <v>44</v>
      </c>
      <c r="CU114" s="58" t="s">
        <v>43</v>
      </c>
      <c r="CV114" s="58">
        <v>1</v>
      </c>
      <c r="CW114" s="58" t="s">
        <v>45</v>
      </c>
      <c r="CX114" s="58" t="s">
        <v>46</v>
      </c>
      <c r="CY114" s="58">
        <v>1</v>
      </c>
      <c r="CZ114" s="58" t="s">
        <v>47</v>
      </c>
      <c r="DA114" s="58" t="s">
        <v>48</v>
      </c>
      <c r="DB114" s="58" t="s">
        <v>49</v>
      </c>
      <c r="DC114" s="58" t="s">
        <v>50</v>
      </c>
      <c r="DD114" s="58" t="s">
        <v>51</v>
      </c>
      <c r="DE114" s="58" t="s">
        <v>52</v>
      </c>
      <c r="DF114" s="58" t="s">
        <v>42</v>
      </c>
      <c r="DG114" s="58" t="s">
        <v>43</v>
      </c>
      <c r="DH114" s="58" t="s">
        <v>53</v>
      </c>
      <c r="DI114" s="58" t="s">
        <v>54</v>
      </c>
      <c r="DJ114" s="58" t="s">
        <v>55</v>
      </c>
      <c r="DK114" s="58" t="s">
        <v>56</v>
      </c>
      <c r="DL114" s="58" t="s">
        <v>54</v>
      </c>
      <c r="DM114" s="58" t="s">
        <v>55</v>
      </c>
      <c r="DN114" s="58" t="s">
        <v>57</v>
      </c>
      <c r="DO114" s="58" t="s">
        <v>58</v>
      </c>
      <c r="DP114" s="58" t="s">
        <v>51</v>
      </c>
      <c r="DQ114" s="58">
        <v>0</v>
      </c>
      <c r="DR114" s="58">
        <v>0</v>
      </c>
      <c r="DS114" s="58">
        <v>0</v>
      </c>
      <c r="DT114" s="58">
        <v>0</v>
      </c>
      <c r="DU114" s="58">
        <v>0</v>
      </c>
      <c r="DV114" s="58">
        <v>0</v>
      </c>
      <c r="DW114" s="58" t="s">
        <v>57</v>
      </c>
      <c r="DX114" s="58" t="s">
        <v>58</v>
      </c>
      <c r="DY114" s="58" t="s">
        <v>51</v>
      </c>
      <c r="DZ114" s="58">
        <v>0</v>
      </c>
      <c r="EA114" s="58">
        <v>0</v>
      </c>
      <c r="EB114" s="58">
        <v>0</v>
      </c>
      <c r="EC114" s="58">
        <v>0</v>
      </c>
      <c r="ED114" s="58">
        <v>0</v>
      </c>
      <c r="EE114" s="58">
        <v>0</v>
      </c>
      <c r="EF114" s="58">
        <v>0</v>
      </c>
      <c r="EG114" s="58">
        <v>0</v>
      </c>
      <c r="EH114" s="58">
        <v>0</v>
      </c>
    </row>
    <row r="115" spans="79:138" ht="12.75">
      <c r="CA115" s="9">
        <v>2</v>
      </c>
      <c r="CB115" s="58" t="e">
        <f t="shared" si="5"/>
        <v>#REF!</v>
      </c>
      <c r="CC115" s="58" t="e">
        <f t="shared" si="5"/>
        <v>#REF!</v>
      </c>
      <c r="CD115" s="58" t="e">
        <f t="shared" si="5"/>
        <v>#REF!</v>
      </c>
      <c r="CE115" s="58" t="e">
        <f t="shared" si="6"/>
        <v>#REF!</v>
      </c>
      <c r="CF115" s="58" t="e">
        <f t="shared" si="6"/>
        <v>#REF!</v>
      </c>
      <c r="CG115" s="58" t="e">
        <f t="shared" si="6"/>
        <v>#REF!</v>
      </c>
      <c r="CH115" s="58" t="e">
        <f t="shared" si="7"/>
        <v>#REF!</v>
      </c>
      <c r="CI115" s="58" t="e">
        <f t="shared" si="7"/>
        <v>#REF!</v>
      </c>
      <c r="CJ115" s="58" t="e">
        <f t="shared" si="7"/>
        <v>#REF!</v>
      </c>
      <c r="CL115" s="58"/>
      <c r="CM115" s="58">
        <v>2</v>
      </c>
      <c r="CN115" s="58" t="s">
        <v>59</v>
      </c>
      <c r="CO115" s="58" t="s">
        <v>51</v>
      </c>
      <c r="CP115" s="58">
        <v>2</v>
      </c>
      <c r="CQ115" s="58" t="s">
        <v>58</v>
      </c>
      <c r="CR115" s="58" t="s">
        <v>51</v>
      </c>
      <c r="CS115" s="58">
        <v>2</v>
      </c>
      <c r="CT115" s="58" t="s">
        <v>60</v>
      </c>
      <c r="CU115" s="58" t="s">
        <v>43</v>
      </c>
      <c r="CV115" s="58">
        <v>2</v>
      </c>
      <c r="CW115" s="58" t="s">
        <v>61</v>
      </c>
      <c r="CX115" s="58" t="s">
        <v>43</v>
      </c>
      <c r="CY115" s="58">
        <v>2</v>
      </c>
      <c r="CZ115" s="58" t="s">
        <v>62</v>
      </c>
      <c r="DA115" s="58" t="s">
        <v>63</v>
      </c>
      <c r="DB115" s="58" t="s">
        <v>64</v>
      </c>
      <c r="DC115" s="58" t="s">
        <v>65</v>
      </c>
      <c r="DD115" s="58" t="s">
        <v>43</v>
      </c>
      <c r="DE115" s="58" t="s">
        <v>66</v>
      </c>
      <c r="DF115" s="58" t="s">
        <v>40</v>
      </c>
      <c r="DG115" s="58" t="s">
        <v>41</v>
      </c>
      <c r="DH115" s="58" t="s">
        <v>67</v>
      </c>
      <c r="DI115" s="58" t="s">
        <v>40</v>
      </c>
      <c r="DJ115" s="58" t="s">
        <v>41</v>
      </c>
      <c r="DK115" s="58" t="s">
        <v>68</v>
      </c>
      <c r="DL115" s="58" t="s">
        <v>69</v>
      </c>
      <c r="DM115" s="58" t="s">
        <v>41</v>
      </c>
      <c r="DN115" s="58" t="s">
        <v>70</v>
      </c>
      <c r="DO115" s="58" t="s">
        <v>71</v>
      </c>
      <c r="DP115" s="58" t="s">
        <v>72</v>
      </c>
      <c r="DQ115" s="58">
        <v>0</v>
      </c>
      <c r="DR115" s="58">
        <v>0</v>
      </c>
      <c r="DS115" s="58">
        <v>0</v>
      </c>
      <c r="DT115" s="58">
        <v>0</v>
      </c>
      <c r="DU115" s="58">
        <v>0</v>
      </c>
      <c r="DV115" s="58">
        <v>0</v>
      </c>
      <c r="DW115" s="58" t="s">
        <v>70</v>
      </c>
      <c r="DX115" s="58" t="s">
        <v>71</v>
      </c>
      <c r="DY115" s="58" t="s">
        <v>72</v>
      </c>
      <c r="DZ115" s="58">
        <v>0</v>
      </c>
      <c r="EA115" s="58">
        <v>0</v>
      </c>
      <c r="EB115" s="58">
        <v>0</v>
      </c>
      <c r="EC115" s="58">
        <v>0</v>
      </c>
      <c r="ED115" s="58">
        <v>0</v>
      </c>
      <c r="EE115" s="58">
        <v>0</v>
      </c>
      <c r="EF115" s="58">
        <v>0</v>
      </c>
      <c r="EG115" s="58">
        <v>0</v>
      </c>
      <c r="EH115" s="58">
        <v>0</v>
      </c>
    </row>
    <row r="116" spans="79:138" ht="12.75">
      <c r="CA116" s="9">
        <v>3</v>
      </c>
      <c r="CB116" s="58" t="e">
        <f t="shared" si="5"/>
        <v>#REF!</v>
      </c>
      <c r="CC116" s="58" t="e">
        <f t="shared" si="5"/>
        <v>#REF!</v>
      </c>
      <c r="CD116" s="58" t="e">
        <f t="shared" si="5"/>
        <v>#REF!</v>
      </c>
      <c r="CE116" s="58" t="e">
        <f t="shared" si="6"/>
        <v>#REF!</v>
      </c>
      <c r="CF116" s="58" t="e">
        <f t="shared" si="6"/>
        <v>#REF!</v>
      </c>
      <c r="CG116" s="58" t="e">
        <f t="shared" si="6"/>
        <v>#REF!</v>
      </c>
      <c r="CH116" s="58" t="e">
        <f t="shared" si="7"/>
        <v>#REF!</v>
      </c>
      <c r="CI116" s="58" t="e">
        <f t="shared" si="7"/>
        <v>#REF!</v>
      </c>
      <c r="CJ116" s="58" t="e">
        <f t="shared" si="7"/>
        <v>#REF!</v>
      </c>
      <c r="CL116" s="58"/>
      <c r="CM116" s="58">
        <v>3</v>
      </c>
      <c r="CN116" s="58" t="s">
        <v>73</v>
      </c>
      <c r="CO116" s="58" t="s">
        <v>74</v>
      </c>
      <c r="CP116" s="58">
        <v>3</v>
      </c>
      <c r="CQ116" s="58" t="s">
        <v>75</v>
      </c>
      <c r="CR116" s="58" t="s">
        <v>74</v>
      </c>
      <c r="CS116" s="58">
        <v>3</v>
      </c>
      <c r="CT116" s="58" t="s">
        <v>76</v>
      </c>
      <c r="CU116" s="58" t="s">
        <v>77</v>
      </c>
      <c r="CV116" s="58">
        <v>3</v>
      </c>
      <c r="CW116" s="58" t="s">
        <v>78</v>
      </c>
      <c r="CX116" s="58" t="s">
        <v>48</v>
      </c>
      <c r="CY116" s="58">
        <v>3</v>
      </c>
      <c r="CZ116" s="58" t="s">
        <v>79</v>
      </c>
      <c r="DA116" s="58" t="s">
        <v>41</v>
      </c>
      <c r="DB116" s="58" t="s">
        <v>80</v>
      </c>
      <c r="DC116" s="58" t="s">
        <v>81</v>
      </c>
      <c r="DD116" s="58" t="s">
        <v>43</v>
      </c>
      <c r="DE116" s="58" t="s">
        <v>82</v>
      </c>
      <c r="DF116" s="58" t="s">
        <v>83</v>
      </c>
      <c r="DG116" s="58" t="s">
        <v>48</v>
      </c>
      <c r="DH116" s="58" t="s">
        <v>84</v>
      </c>
      <c r="DI116" s="58" t="s">
        <v>85</v>
      </c>
      <c r="DJ116" s="58" t="s">
        <v>77</v>
      </c>
      <c r="DK116" s="58" t="s">
        <v>86</v>
      </c>
      <c r="DL116" s="58" t="s">
        <v>87</v>
      </c>
      <c r="DM116" s="58" t="s">
        <v>88</v>
      </c>
      <c r="DN116" s="58" t="s">
        <v>89</v>
      </c>
      <c r="DO116" s="58" t="s">
        <v>71</v>
      </c>
      <c r="DP116" s="58" t="s">
        <v>72</v>
      </c>
      <c r="DQ116" s="58">
        <v>0</v>
      </c>
      <c r="DR116" s="58">
        <v>0</v>
      </c>
      <c r="DS116" s="58">
        <v>0</v>
      </c>
      <c r="DT116" s="58">
        <v>0</v>
      </c>
      <c r="DU116" s="58">
        <v>0</v>
      </c>
      <c r="DV116" s="58">
        <v>0</v>
      </c>
      <c r="DW116" s="58" t="s">
        <v>89</v>
      </c>
      <c r="DX116" s="58" t="s">
        <v>71</v>
      </c>
      <c r="DY116" s="58" t="s">
        <v>72</v>
      </c>
      <c r="DZ116" s="58">
        <v>0</v>
      </c>
      <c r="EA116" s="58">
        <v>0</v>
      </c>
      <c r="EB116" s="58">
        <v>0</v>
      </c>
      <c r="EC116" s="58">
        <v>0</v>
      </c>
      <c r="ED116" s="58">
        <v>0</v>
      </c>
      <c r="EE116" s="58">
        <v>0</v>
      </c>
      <c r="EF116" s="58">
        <v>0</v>
      </c>
      <c r="EG116" s="58">
        <v>0</v>
      </c>
      <c r="EH116" s="58">
        <v>0</v>
      </c>
    </row>
    <row r="117" spans="79:138" ht="12.75">
      <c r="CA117" s="9">
        <v>4</v>
      </c>
      <c r="CB117" s="58" t="e">
        <f t="shared" si="5"/>
        <v>#REF!</v>
      </c>
      <c r="CC117" s="58" t="e">
        <f t="shared" si="5"/>
        <v>#REF!</v>
      </c>
      <c r="CD117" s="58" t="e">
        <f t="shared" si="5"/>
        <v>#REF!</v>
      </c>
      <c r="CE117" s="58" t="e">
        <f t="shared" si="6"/>
        <v>#REF!</v>
      </c>
      <c r="CF117" s="58" t="e">
        <f t="shared" si="6"/>
        <v>#REF!</v>
      </c>
      <c r="CG117" s="58" t="e">
        <f t="shared" si="6"/>
        <v>#REF!</v>
      </c>
      <c r="CH117" s="58" t="e">
        <f t="shared" si="7"/>
        <v>#REF!</v>
      </c>
      <c r="CI117" s="58" t="e">
        <f t="shared" si="7"/>
        <v>#REF!</v>
      </c>
      <c r="CJ117" s="58" t="e">
        <f t="shared" si="7"/>
        <v>#REF!</v>
      </c>
      <c r="CL117" s="58"/>
      <c r="CM117" s="58">
        <v>4</v>
      </c>
      <c r="CN117" s="58" t="s">
        <v>90</v>
      </c>
      <c r="CO117" s="58" t="s">
        <v>91</v>
      </c>
      <c r="CP117" s="58">
        <v>4</v>
      </c>
      <c r="CQ117" s="58" t="s">
        <v>92</v>
      </c>
      <c r="CR117" s="58" t="s">
        <v>63</v>
      </c>
      <c r="CS117" s="58">
        <v>4</v>
      </c>
      <c r="CT117" s="58" t="s">
        <v>93</v>
      </c>
      <c r="CU117" s="58" t="s">
        <v>46</v>
      </c>
      <c r="CV117" s="58">
        <v>4</v>
      </c>
      <c r="CW117" s="58" t="s">
        <v>94</v>
      </c>
      <c r="CX117" s="58" t="s">
        <v>95</v>
      </c>
      <c r="CY117" s="58">
        <v>4</v>
      </c>
      <c r="CZ117" s="58" t="s">
        <v>96</v>
      </c>
      <c r="DA117" s="58" t="s">
        <v>72</v>
      </c>
      <c r="DB117" s="58" t="s">
        <v>97</v>
      </c>
      <c r="DC117" s="58" t="s">
        <v>98</v>
      </c>
      <c r="DD117" s="58" t="s">
        <v>88</v>
      </c>
      <c r="DE117" s="58" t="s">
        <v>99</v>
      </c>
      <c r="DF117" s="58" t="s">
        <v>100</v>
      </c>
      <c r="DG117" s="58" t="s">
        <v>101</v>
      </c>
      <c r="DH117" s="58" t="s">
        <v>102</v>
      </c>
      <c r="DI117" s="58" t="s">
        <v>75</v>
      </c>
      <c r="DJ117" s="58" t="s">
        <v>74</v>
      </c>
      <c r="DK117" s="58" t="s">
        <v>103</v>
      </c>
      <c r="DL117" s="58" t="s">
        <v>62</v>
      </c>
      <c r="DM117" s="58" t="s">
        <v>63</v>
      </c>
      <c r="DN117" s="58" t="s">
        <v>104</v>
      </c>
      <c r="DO117" s="58" t="s">
        <v>105</v>
      </c>
      <c r="DP117" s="58" t="s">
        <v>74</v>
      </c>
      <c r="DQ117" s="58">
        <v>0</v>
      </c>
      <c r="DR117" s="58">
        <v>0</v>
      </c>
      <c r="DS117" s="58">
        <v>0</v>
      </c>
      <c r="DT117" s="58">
        <v>0</v>
      </c>
      <c r="DU117" s="58">
        <v>0</v>
      </c>
      <c r="DV117" s="58">
        <v>0</v>
      </c>
      <c r="DW117" s="58" t="s">
        <v>104</v>
      </c>
      <c r="DX117" s="58" t="s">
        <v>105</v>
      </c>
      <c r="DY117" s="58" t="s">
        <v>74</v>
      </c>
      <c r="DZ117" s="58">
        <v>0</v>
      </c>
      <c r="EA117" s="58">
        <v>0</v>
      </c>
      <c r="EB117" s="58">
        <v>0</v>
      </c>
      <c r="EC117" s="58">
        <v>0</v>
      </c>
      <c r="ED117" s="58">
        <v>0</v>
      </c>
      <c r="EE117" s="58">
        <v>0</v>
      </c>
      <c r="EF117" s="58">
        <v>0</v>
      </c>
      <c r="EG117" s="58">
        <v>0</v>
      </c>
      <c r="EH117" s="58">
        <v>0</v>
      </c>
    </row>
    <row r="118" spans="79:138" ht="12.75">
      <c r="CA118" s="9">
        <v>5</v>
      </c>
      <c r="CB118" s="58" t="e">
        <f t="shared" si="5"/>
        <v>#REF!</v>
      </c>
      <c r="CC118" s="58" t="e">
        <f t="shared" si="5"/>
        <v>#REF!</v>
      </c>
      <c r="CD118" s="58" t="e">
        <f t="shared" si="5"/>
        <v>#REF!</v>
      </c>
      <c r="CE118" s="58" t="e">
        <f t="shared" si="6"/>
        <v>#REF!</v>
      </c>
      <c r="CF118" s="58" t="e">
        <f t="shared" si="6"/>
        <v>#REF!</v>
      </c>
      <c r="CG118" s="58" t="e">
        <f t="shared" si="6"/>
        <v>#REF!</v>
      </c>
      <c r="CH118" s="58" t="e">
        <f t="shared" si="7"/>
        <v>#REF!</v>
      </c>
      <c r="CI118" s="58" t="e">
        <f t="shared" si="7"/>
        <v>#REF!</v>
      </c>
      <c r="CJ118" s="58" t="e">
        <f t="shared" si="7"/>
        <v>#REF!</v>
      </c>
      <c r="CL118" s="58"/>
      <c r="CM118" s="58">
        <v>0</v>
      </c>
      <c r="CN118" s="58" t="s">
        <v>106</v>
      </c>
      <c r="CO118" s="58" t="s">
        <v>101</v>
      </c>
      <c r="CP118" s="58">
        <v>0</v>
      </c>
      <c r="CQ118" s="58">
        <v>0</v>
      </c>
      <c r="CR118" s="58">
        <v>0</v>
      </c>
      <c r="CS118" s="58">
        <v>0</v>
      </c>
      <c r="CT118" s="58">
        <v>0</v>
      </c>
      <c r="CU118" s="58">
        <v>0</v>
      </c>
      <c r="CV118" s="58">
        <v>5</v>
      </c>
      <c r="CW118" s="58" t="s">
        <v>69</v>
      </c>
      <c r="CX118" s="58" t="s">
        <v>41</v>
      </c>
      <c r="CY118" s="58">
        <v>5</v>
      </c>
      <c r="CZ118" s="58" t="s">
        <v>107</v>
      </c>
      <c r="DA118" s="58" t="s">
        <v>108</v>
      </c>
      <c r="DB118" s="58" t="s">
        <v>109</v>
      </c>
      <c r="DC118" s="58" t="s">
        <v>110</v>
      </c>
      <c r="DD118" s="58" t="s">
        <v>51</v>
      </c>
      <c r="DE118" s="58">
        <v>0</v>
      </c>
      <c r="DF118" s="58">
        <v>0</v>
      </c>
      <c r="DG118" s="58">
        <v>0</v>
      </c>
      <c r="DH118" s="58">
        <v>0</v>
      </c>
      <c r="DI118" s="58">
        <v>0</v>
      </c>
      <c r="DJ118" s="58">
        <v>0</v>
      </c>
      <c r="DK118" s="58" t="s">
        <v>111</v>
      </c>
      <c r="DL118" s="58" t="s">
        <v>83</v>
      </c>
      <c r="DM118" s="58" t="s">
        <v>48</v>
      </c>
      <c r="DN118" s="58" t="s">
        <v>112</v>
      </c>
      <c r="DO118" s="58" t="s">
        <v>93</v>
      </c>
      <c r="DP118" s="58" t="s">
        <v>46</v>
      </c>
      <c r="DQ118" s="58">
        <v>0</v>
      </c>
      <c r="DR118" s="58">
        <v>0</v>
      </c>
      <c r="DS118" s="58">
        <v>0</v>
      </c>
      <c r="DT118" s="58">
        <v>0</v>
      </c>
      <c r="DU118" s="58">
        <v>0</v>
      </c>
      <c r="DV118" s="58">
        <v>0</v>
      </c>
      <c r="DW118" s="58" t="s">
        <v>112</v>
      </c>
      <c r="DX118" s="58" t="s">
        <v>93</v>
      </c>
      <c r="DY118" s="58" t="s">
        <v>46</v>
      </c>
      <c r="DZ118" s="58">
        <v>0</v>
      </c>
      <c r="EA118" s="58">
        <v>0</v>
      </c>
      <c r="EB118" s="58">
        <v>0</v>
      </c>
      <c r="EC118" s="58">
        <v>0</v>
      </c>
      <c r="ED118" s="58">
        <v>0</v>
      </c>
      <c r="EE118" s="58">
        <v>0</v>
      </c>
      <c r="EF118" s="58">
        <v>0</v>
      </c>
      <c r="EG118" s="58">
        <v>0</v>
      </c>
      <c r="EH118" s="58">
        <v>0</v>
      </c>
    </row>
    <row r="119" spans="79:138" ht="12.75">
      <c r="CA119" s="9">
        <v>6</v>
      </c>
      <c r="CB119" s="58" t="e">
        <f t="shared" si="5"/>
        <v>#REF!</v>
      </c>
      <c r="CC119" s="58" t="e">
        <f t="shared" si="5"/>
        <v>#REF!</v>
      </c>
      <c r="CD119" s="58" t="e">
        <f t="shared" si="5"/>
        <v>#REF!</v>
      </c>
      <c r="CE119" s="58" t="e">
        <f t="shared" si="6"/>
        <v>#REF!</v>
      </c>
      <c r="CF119" s="58" t="e">
        <f t="shared" si="6"/>
        <v>#REF!</v>
      </c>
      <c r="CG119" s="58" t="e">
        <f t="shared" si="6"/>
        <v>#REF!</v>
      </c>
      <c r="CH119" s="58" t="e">
        <f t="shared" si="7"/>
        <v>#REF!</v>
      </c>
      <c r="CI119" s="58" t="e">
        <f t="shared" si="7"/>
        <v>#REF!</v>
      </c>
      <c r="CJ119" s="58" t="e">
        <f t="shared" si="7"/>
        <v>#REF!</v>
      </c>
      <c r="CL119" s="58"/>
      <c r="CM119" s="58">
        <v>0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0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6</v>
      </c>
      <c r="CZ119" s="58">
        <v>0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8">
        <v>0</v>
      </c>
      <c r="DG119" s="58">
        <v>0</v>
      </c>
      <c r="DH119" s="58">
        <v>0</v>
      </c>
      <c r="DI119" s="58">
        <v>0</v>
      </c>
      <c r="DJ119" s="58">
        <v>0</v>
      </c>
      <c r="DK119" s="58">
        <v>0</v>
      </c>
      <c r="DL119" s="58">
        <v>0</v>
      </c>
      <c r="DM119" s="58">
        <v>0</v>
      </c>
      <c r="DN119" s="58">
        <v>0</v>
      </c>
      <c r="DO119" s="58">
        <v>0</v>
      </c>
      <c r="DP119" s="58">
        <v>0</v>
      </c>
      <c r="DQ119" s="58">
        <v>0</v>
      </c>
      <c r="DR119" s="58">
        <v>0</v>
      </c>
      <c r="DS119" s="58">
        <v>0</v>
      </c>
      <c r="DT119" s="58">
        <v>0</v>
      </c>
      <c r="DU119" s="58">
        <v>0</v>
      </c>
      <c r="DV119" s="58">
        <v>0</v>
      </c>
      <c r="DW119" s="58">
        <v>0</v>
      </c>
      <c r="DX119" s="58">
        <v>0</v>
      </c>
      <c r="DY119" s="58">
        <v>0</v>
      </c>
      <c r="DZ119" s="58">
        <v>0</v>
      </c>
      <c r="EA119" s="58">
        <v>0</v>
      </c>
      <c r="EB119" s="58">
        <v>0</v>
      </c>
      <c r="EC119" s="58">
        <v>0</v>
      </c>
      <c r="ED119" s="58">
        <v>0</v>
      </c>
      <c r="EE119" s="58">
        <v>0</v>
      </c>
      <c r="EF119" s="58">
        <v>0</v>
      </c>
      <c r="EG119" s="58">
        <v>0</v>
      </c>
      <c r="EH119" s="58">
        <v>0</v>
      </c>
    </row>
    <row r="120" spans="79:138" ht="12.75">
      <c r="CA120" s="9">
        <v>7</v>
      </c>
      <c r="CB120" s="58" t="e">
        <f>IF($CB$113=1,$CM120,IF($CB$113=2,$CP120,IF($CB$113=3,$CS120,IF($CB$113=4,$CV120,IF($CB$113=5,$CY120,IF($CB$113=6,$DB120,""))))))</f>
        <v>#REF!</v>
      </c>
      <c r="CC120" s="58" t="e">
        <f>IF($CB$113=1,$CM120,IF($CB$113=2,$CP120,IF($CB$113=3,$CS120,IF($CB$113=4,$CV120,IF($CB$113=5,$CY120,IF($CB$113=6,$DB120,""))))))</f>
        <v>#REF!</v>
      </c>
      <c r="CD120" s="58" t="e">
        <f>IF($CB$113=1,$CM120,IF($CB$113=2,$CP120,IF($CB$113=3,$CS120,IF($CB$113=4,$CV120,IF($CB$113=5,$CY120,IF($CB$113=6,$DB120,""))))))</f>
        <v>#REF!</v>
      </c>
      <c r="CE120" s="58" t="e">
        <f t="shared" si="6"/>
        <v>#REF!</v>
      </c>
      <c r="CF120" s="58" t="e">
        <f t="shared" si="6"/>
        <v>#REF!</v>
      </c>
      <c r="CG120" s="58" t="e">
        <f t="shared" si="6"/>
        <v>#REF!</v>
      </c>
      <c r="CH120" s="58" t="e">
        <f t="shared" si="7"/>
        <v>#REF!</v>
      </c>
      <c r="CI120" s="58" t="e">
        <f t="shared" si="7"/>
        <v>#REF!</v>
      </c>
      <c r="CJ120" s="58" t="e">
        <f t="shared" si="7"/>
        <v>#REF!</v>
      </c>
      <c r="CL120" s="58"/>
      <c r="CM120" s="58">
        <v>0</v>
      </c>
      <c r="CN120" s="58">
        <v>0</v>
      </c>
      <c r="CO120" s="58">
        <v>0</v>
      </c>
      <c r="CP120" s="58">
        <v>0</v>
      </c>
      <c r="CQ120" s="58">
        <v>0</v>
      </c>
      <c r="CR120" s="58">
        <v>0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0</v>
      </c>
      <c r="CY120" s="58">
        <v>0</v>
      </c>
      <c r="CZ120" s="58">
        <v>0</v>
      </c>
      <c r="DA120" s="58">
        <v>0</v>
      </c>
      <c r="DB120" s="58">
        <v>0</v>
      </c>
      <c r="DC120" s="58">
        <v>0</v>
      </c>
      <c r="DD120" s="58">
        <v>0</v>
      </c>
      <c r="DE120" s="58">
        <v>0</v>
      </c>
      <c r="DF120" s="58">
        <v>0</v>
      </c>
      <c r="DG120" s="58">
        <v>0</v>
      </c>
      <c r="DH120" s="58">
        <v>0</v>
      </c>
      <c r="DI120" s="58">
        <v>0</v>
      </c>
      <c r="DJ120" s="58">
        <v>0</v>
      </c>
      <c r="DK120" s="58">
        <v>0</v>
      </c>
      <c r="DL120" s="58">
        <v>0</v>
      </c>
      <c r="DM120" s="58">
        <v>0</v>
      </c>
      <c r="DN120" s="58">
        <v>0</v>
      </c>
      <c r="DO120" s="58">
        <v>0</v>
      </c>
      <c r="DP120" s="58">
        <v>0</v>
      </c>
      <c r="DQ120" s="58">
        <v>0</v>
      </c>
      <c r="DR120" s="58">
        <v>0</v>
      </c>
      <c r="DS120" s="58">
        <v>0</v>
      </c>
      <c r="DT120" s="58">
        <v>0</v>
      </c>
      <c r="DU120" s="58">
        <v>0</v>
      </c>
      <c r="DV120" s="58">
        <v>0</v>
      </c>
      <c r="DW120" s="58">
        <v>0</v>
      </c>
      <c r="DX120" s="58">
        <v>0</v>
      </c>
      <c r="DY120" s="58">
        <v>0</v>
      </c>
      <c r="DZ120" s="58">
        <v>0</v>
      </c>
      <c r="EA120" s="58">
        <v>0</v>
      </c>
      <c r="EB120" s="58">
        <v>0</v>
      </c>
      <c r="EC120" s="58">
        <v>0</v>
      </c>
      <c r="ED120" s="58">
        <v>0</v>
      </c>
      <c r="EE120" s="58">
        <v>0</v>
      </c>
      <c r="EF120" s="58">
        <v>0</v>
      </c>
      <c r="EG120" s="58">
        <v>0</v>
      </c>
      <c r="EH120" s="58">
        <v>0</v>
      </c>
    </row>
    <row r="121" spans="79:138" ht="12.75">
      <c r="CA121" s="9">
        <v>8</v>
      </c>
      <c r="CB121" s="58" t="e">
        <f aca="true" t="shared" si="8" ref="CB121:CD125">IF($CB$113=1,CM121,IF($CB$113=2,CP121,IF($CB$113=3,CS121,IF($CB$113=4,CV121,IF($CB$113=5,CY121,IF($CB$113=6,DB121,""))))))</f>
        <v>#REF!</v>
      </c>
      <c r="CC121" s="58" t="e">
        <f t="shared" si="8"/>
        <v>#REF!</v>
      </c>
      <c r="CD121" s="58" t="e">
        <f t="shared" si="8"/>
        <v>#REF!</v>
      </c>
      <c r="CE121" s="58" t="e">
        <f t="shared" si="6"/>
        <v>#REF!</v>
      </c>
      <c r="CF121" s="58" t="e">
        <f t="shared" si="6"/>
        <v>#REF!</v>
      </c>
      <c r="CG121" s="58" t="e">
        <f t="shared" si="6"/>
        <v>#REF!</v>
      </c>
      <c r="CH121" s="58" t="e">
        <f t="shared" si="7"/>
        <v>#REF!</v>
      </c>
      <c r="CI121" s="58" t="e">
        <f t="shared" si="7"/>
        <v>#REF!</v>
      </c>
      <c r="CJ121" s="58" t="e">
        <f t="shared" si="7"/>
        <v>#REF!</v>
      </c>
      <c r="CL121" s="58"/>
      <c r="CM121" s="58">
        <v>0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0</v>
      </c>
      <c r="CZ121" s="58">
        <v>0</v>
      </c>
      <c r="DA121" s="58">
        <v>0</v>
      </c>
      <c r="DB121" s="58">
        <v>0</v>
      </c>
      <c r="DC121" s="58">
        <v>0</v>
      </c>
      <c r="DD121" s="58">
        <v>0</v>
      </c>
      <c r="DE121" s="58">
        <v>0</v>
      </c>
      <c r="DF121" s="58">
        <v>0</v>
      </c>
      <c r="DG121" s="58">
        <v>0</v>
      </c>
      <c r="DH121" s="58">
        <v>0</v>
      </c>
      <c r="DI121" s="58">
        <v>0</v>
      </c>
      <c r="DJ121" s="58">
        <v>0</v>
      </c>
      <c r="DK121" s="58">
        <v>0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0</v>
      </c>
      <c r="DT121" s="58">
        <v>0</v>
      </c>
      <c r="DU121" s="58">
        <v>0</v>
      </c>
      <c r="DV121" s="58">
        <v>0</v>
      </c>
      <c r="DW121" s="58">
        <v>0</v>
      </c>
      <c r="DX121" s="58">
        <v>0</v>
      </c>
      <c r="DY121" s="58">
        <v>0</v>
      </c>
      <c r="DZ121" s="58">
        <v>0</v>
      </c>
      <c r="EA121" s="58">
        <v>0</v>
      </c>
      <c r="EB121" s="58">
        <v>0</v>
      </c>
      <c r="EC121" s="58">
        <v>0</v>
      </c>
      <c r="ED121" s="58">
        <v>0</v>
      </c>
      <c r="EE121" s="58">
        <v>0</v>
      </c>
      <c r="EF121" s="58">
        <v>0</v>
      </c>
      <c r="EG121" s="58">
        <v>0</v>
      </c>
      <c r="EH121" s="58">
        <v>0</v>
      </c>
    </row>
    <row r="122" spans="79:138" ht="12.75">
      <c r="CA122" s="9">
        <v>9</v>
      </c>
      <c r="CB122" s="58" t="e">
        <f t="shared" si="8"/>
        <v>#REF!</v>
      </c>
      <c r="CC122" s="58" t="e">
        <f t="shared" si="8"/>
        <v>#REF!</v>
      </c>
      <c r="CD122" s="58" t="e">
        <f t="shared" si="8"/>
        <v>#REF!</v>
      </c>
      <c r="CE122" s="58" t="e">
        <f t="shared" si="6"/>
        <v>#REF!</v>
      </c>
      <c r="CF122" s="58" t="e">
        <f t="shared" si="6"/>
        <v>#REF!</v>
      </c>
      <c r="CG122" s="58" t="e">
        <f t="shared" si="6"/>
        <v>#REF!</v>
      </c>
      <c r="CH122" s="58" t="e">
        <f t="shared" si="7"/>
        <v>#REF!</v>
      </c>
      <c r="CI122" s="58" t="e">
        <f t="shared" si="7"/>
        <v>#REF!</v>
      </c>
      <c r="CJ122" s="58" t="e">
        <f t="shared" si="7"/>
        <v>#REF!</v>
      </c>
      <c r="CL122" s="58"/>
      <c r="CM122" s="58">
        <v>0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0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0</v>
      </c>
      <c r="DV122" s="58">
        <v>0</v>
      </c>
      <c r="DW122" s="58">
        <v>0</v>
      </c>
      <c r="DX122" s="58">
        <v>0</v>
      </c>
      <c r="DY122" s="58">
        <v>0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0</v>
      </c>
      <c r="EF122" s="58">
        <v>0</v>
      </c>
      <c r="EG122" s="58">
        <v>0</v>
      </c>
      <c r="EH122" s="58">
        <v>0</v>
      </c>
    </row>
    <row r="123" spans="79:138" ht="12.75">
      <c r="CA123" s="9">
        <v>10</v>
      </c>
      <c r="CB123" s="58" t="e">
        <f t="shared" si="8"/>
        <v>#REF!</v>
      </c>
      <c r="CC123" s="58" t="e">
        <f t="shared" si="8"/>
        <v>#REF!</v>
      </c>
      <c r="CD123" s="58" t="e">
        <f t="shared" si="8"/>
        <v>#REF!</v>
      </c>
      <c r="CE123" s="58" t="e">
        <f t="shared" si="6"/>
        <v>#REF!</v>
      </c>
      <c r="CF123" s="58" t="e">
        <f t="shared" si="6"/>
        <v>#REF!</v>
      </c>
      <c r="CG123" s="58" t="e">
        <f t="shared" si="6"/>
        <v>#REF!</v>
      </c>
      <c r="CH123" s="58" t="e">
        <f t="shared" si="7"/>
        <v>#REF!</v>
      </c>
      <c r="CI123" s="58" t="e">
        <f t="shared" si="7"/>
        <v>#REF!</v>
      </c>
      <c r="CJ123" s="58" t="e">
        <f t="shared" si="7"/>
        <v>#REF!</v>
      </c>
      <c r="CL123" s="58"/>
      <c r="CM123" s="58">
        <v>0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0</v>
      </c>
      <c r="CT123" s="58">
        <v>0</v>
      </c>
      <c r="CU123" s="58">
        <v>0</v>
      </c>
      <c r="CV123" s="58">
        <v>0</v>
      </c>
      <c r="CW123" s="58">
        <v>0</v>
      </c>
      <c r="CX123" s="58">
        <v>0</v>
      </c>
      <c r="CY123" s="58">
        <v>0</v>
      </c>
      <c r="CZ123" s="58">
        <v>0</v>
      </c>
      <c r="DA123" s="58">
        <v>0</v>
      </c>
      <c r="DB123" s="58">
        <v>0</v>
      </c>
      <c r="DC123" s="58">
        <v>0</v>
      </c>
      <c r="DD123" s="58">
        <v>0</v>
      </c>
      <c r="DE123" s="58">
        <v>0</v>
      </c>
      <c r="DF123" s="58">
        <v>0</v>
      </c>
      <c r="DG123" s="58">
        <v>0</v>
      </c>
      <c r="DH123" s="58">
        <v>0</v>
      </c>
      <c r="DI123" s="58">
        <v>0</v>
      </c>
      <c r="DJ123" s="58">
        <v>0</v>
      </c>
      <c r="DK123" s="58">
        <v>0</v>
      </c>
      <c r="DL123" s="58">
        <v>0</v>
      </c>
      <c r="DM123" s="58">
        <v>0</v>
      </c>
      <c r="DN123" s="58">
        <v>0</v>
      </c>
      <c r="DO123" s="58">
        <v>0</v>
      </c>
      <c r="DP123" s="58">
        <v>0</v>
      </c>
      <c r="DQ123" s="58">
        <v>0</v>
      </c>
      <c r="DR123" s="58">
        <v>0</v>
      </c>
      <c r="DS123" s="58">
        <v>0</v>
      </c>
      <c r="DT123" s="58">
        <v>0</v>
      </c>
      <c r="DU123" s="58">
        <v>0</v>
      </c>
      <c r="DV123" s="58">
        <v>0</v>
      </c>
      <c r="DW123" s="58">
        <v>0</v>
      </c>
      <c r="DX123" s="58">
        <v>0</v>
      </c>
      <c r="DY123" s="58">
        <v>0</v>
      </c>
      <c r="DZ123" s="58">
        <v>0</v>
      </c>
      <c r="EA123" s="58">
        <v>0</v>
      </c>
      <c r="EB123" s="58">
        <v>0</v>
      </c>
      <c r="EC123" s="58">
        <v>0</v>
      </c>
      <c r="ED123" s="58">
        <v>0</v>
      </c>
      <c r="EE123" s="58">
        <v>0</v>
      </c>
      <c r="EF123" s="58">
        <v>0</v>
      </c>
      <c r="EG123" s="58">
        <v>0</v>
      </c>
      <c r="EH123" s="58">
        <v>0</v>
      </c>
    </row>
    <row r="124" spans="79:138" ht="12.75">
      <c r="CA124" s="9">
        <v>11</v>
      </c>
      <c r="CB124" s="58" t="e">
        <f t="shared" si="8"/>
        <v>#REF!</v>
      </c>
      <c r="CC124" s="58" t="e">
        <f t="shared" si="8"/>
        <v>#REF!</v>
      </c>
      <c r="CD124" s="58" t="e">
        <f t="shared" si="8"/>
        <v>#REF!</v>
      </c>
      <c r="CE124" s="58" t="e">
        <f t="shared" si="6"/>
        <v>#REF!</v>
      </c>
      <c r="CF124" s="58" t="e">
        <f t="shared" si="6"/>
        <v>#REF!</v>
      </c>
      <c r="CG124" s="58" t="e">
        <f t="shared" si="6"/>
        <v>#REF!</v>
      </c>
      <c r="CH124" s="58" t="e">
        <f t="shared" si="7"/>
        <v>#REF!</v>
      </c>
      <c r="CI124" s="58" t="e">
        <f t="shared" si="7"/>
        <v>#REF!</v>
      </c>
      <c r="CJ124" s="58" t="e">
        <f t="shared" si="7"/>
        <v>#REF!</v>
      </c>
      <c r="CL124" s="58"/>
      <c r="CM124" s="58">
        <v>0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0</v>
      </c>
      <c r="CY124" s="58">
        <v>0</v>
      </c>
      <c r="CZ124" s="58">
        <v>0</v>
      </c>
      <c r="DA124" s="58">
        <v>0</v>
      </c>
      <c r="DB124" s="58">
        <v>0</v>
      </c>
      <c r="DC124" s="58">
        <v>0</v>
      </c>
      <c r="DD124" s="58">
        <v>0</v>
      </c>
      <c r="DE124" s="58">
        <v>0</v>
      </c>
      <c r="DF124" s="58">
        <v>0</v>
      </c>
      <c r="DG124" s="58">
        <v>0</v>
      </c>
      <c r="DH124" s="58">
        <v>0</v>
      </c>
      <c r="DI124" s="58">
        <v>0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0</v>
      </c>
      <c r="DT124" s="58">
        <v>0</v>
      </c>
      <c r="DU124" s="58">
        <v>0</v>
      </c>
      <c r="DV124" s="58">
        <v>0</v>
      </c>
      <c r="DW124" s="58">
        <v>0</v>
      </c>
      <c r="DX124" s="58">
        <v>0</v>
      </c>
      <c r="DY124" s="58">
        <v>0</v>
      </c>
      <c r="DZ124" s="58">
        <v>0</v>
      </c>
      <c r="EA124" s="58">
        <v>0</v>
      </c>
      <c r="EB124" s="58">
        <v>0</v>
      </c>
      <c r="EC124" s="58">
        <v>0</v>
      </c>
      <c r="ED124" s="58">
        <v>0</v>
      </c>
      <c r="EE124" s="58">
        <v>0</v>
      </c>
      <c r="EF124" s="58">
        <v>0</v>
      </c>
      <c r="EG124" s="58">
        <v>0</v>
      </c>
      <c r="EH124" s="58">
        <v>0</v>
      </c>
    </row>
    <row r="125" spans="79:138" ht="12.75">
      <c r="CA125" s="9">
        <v>12</v>
      </c>
      <c r="CB125" s="58" t="e">
        <f t="shared" si="8"/>
        <v>#REF!</v>
      </c>
      <c r="CC125" s="58" t="e">
        <f t="shared" si="8"/>
        <v>#REF!</v>
      </c>
      <c r="CD125" s="58" t="e">
        <f t="shared" si="8"/>
        <v>#REF!</v>
      </c>
      <c r="CE125" s="58" t="e">
        <f t="shared" si="6"/>
        <v>#REF!</v>
      </c>
      <c r="CF125" s="58" t="e">
        <f t="shared" si="6"/>
        <v>#REF!</v>
      </c>
      <c r="CG125" s="58" t="e">
        <f t="shared" si="6"/>
        <v>#REF!</v>
      </c>
      <c r="CL125" s="58"/>
      <c r="CM125" s="58">
        <v>0</v>
      </c>
      <c r="CN125" s="58">
        <v>0</v>
      </c>
      <c r="CO125" s="58">
        <v>0</v>
      </c>
      <c r="CP125" s="58">
        <v>0</v>
      </c>
      <c r="CQ125" s="58">
        <v>0</v>
      </c>
      <c r="CR125" s="58">
        <v>0</v>
      </c>
      <c r="CS125" s="58">
        <v>0</v>
      </c>
      <c r="CT125" s="58">
        <v>0</v>
      </c>
      <c r="CU125" s="58">
        <v>0</v>
      </c>
      <c r="CV125" s="58">
        <v>0</v>
      </c>
      <c r="CW125" s="58">
        <v>0</v>
      </c>
      <c r="CX125" s="58">
        <v>0</v>
      </c>
      <c r="CY125" s="58">
        <v>0</v>
      </c>
      <c r="CZ125" s="58">
        <v>0</v>
      </c>
      <c r="DA125" s="58">
        <v>0</v>
      </c>
      <c r="DB125" s="58">
        <v>0</v>
      </c>
      <c r="DC125" s="58">
        <v>0</v>
      </c>
      <c r="DD125" s="58">
        <v>0</v>
      </c>
      <c r="DE125" s="58">
        <v>0</v>
      </c>
      <c r="DF125" s="58">
        <v>0</v>
      </c>
      <c r="DG125" s="58">
        <v>0</v>
      </c>
      <c r="DH125" s="58">
        <v>0</v>
      </c>
      <c r="DI125" s="58">
        <v>0</v>
      </c>
      <c r="DJ125" s="58">
        <v>0</v>
      </c>
      <c r="DK125" s="58">
        <v>0</v>
      </c>
      <c r="DL125" s="58">
        <v>0</v>
      </c>
      <c r="DM125" s="58">
        <v>0</v>
      </c>
      <c r="DN125" s="58">
        <v>0</v>
      </c>
      <c r="DO125" s="58">
        <v>0</v>
      </c>
      <c r="DP125" s="58">
        <v>0</v>
      </c>
      <c r="DQ125" s="58">
        <v>0</v>
      </c>
      <c r="DR125" s="58">
        <v>0</v>
      </c>
      <c r="DS125" s="58">
        <v>0</v>
      </c>
      <c r="DT125" s="58">
        <v>0</v>
      </c>
      <c r="DU125" s="58">
        <v>0</v>
      </c>
      <c r="DV125" s="58">
        <v>0</v>
      </c>
      <c r="DW125" s="58">
        <v>0</v>
      </c>
      <c r="DX125" s="58">
        <v>0</v>
      </c>
      <c r="DY125" s="58">
        <v>0</v>
      </c>
      <c r="DZ125" s="58">
        <v>0</v>
      </c>
      <c r="EA125" s="58">
        <v>0</v>
      </c>
      <c r="EB125" s="58">
        <v>0</v>
      </c>
      <c r="EC125" s="58">
        <v>0</v>
      </c>
      <c r="ED125" s="58">
        <v>0</v>
      </c>
      <c r="EE125" s="58">
        <v>0</v>
      </c>
      <c r="EF125" s="58">
        <v>0</v>
      </c>
      <c r="EG125" s="58">
        <v>0</v>
      </c>
      <c r="EH125" s="58">
        <v>0</v>
      </c>
    </row>
    <row r="127" spans="79:88" ht="12.75">
      <c r="CA127" s="9" t="s">
        <v>113</v>
      </c>
      <c r="CB127" s="58" t="e">
        <v>#REF!</v>
      </c>
      <c r="CC127" s="58"/>
      <c r="CD127" s="58"/>
      <c r="CE127" s="58" t="e">
        <v>#REF!</v>
      </c>
      <c r="CF127" s="58"/>
      <c r="CG127" s="58"/>
      <c r="CH127" s="58" t="e">
        <v>#REF!</v>
      </c>
      <c r="CI127" s="58"/>
      <c r="CJ127" s="58"/>
    </row>
    <row r="128" spans="79:88" ht="12.75">
      <c r="CA128" s="9" t="s">
        <v>114</v>
      </c>
      <c r="CB128" s="58" t="e">
        <v>#REF!</v>
      </c>
      <c r="CC128" s="58"/>
      <c r="CD128" s="58"/>
      <c r="CE128" s="58" t="e">
        <v>#REF!</v>
      </c>
      <c r="CF128" s="58"/>
      <c r="CG128" s="58"/>
      <c r="CH128" s="58" t="e">
        <v>#REF!</v>
      </c>
      <c r="CI128" s="58"/>
      <c r="CJ128" s="58"/>
    </row>
    <row r="129" spans="79:88" ht="12.75">
      <c r="CA129" s="9" t="s">
        <v>115</v>
      </c>
      <c r="CB129" s="58" t="e">
        <v>#REF!</v>
      </c>
      <c r="CC129" s="58"/>
      <c r="CD129" s="58"/>
      <c r="CE129" s="58" t="e">
        <v>#REF!</v>
      </c>
      <c r="CF129" s="58"/>
      <c r="CG129" s="58"/>
      <c r="CH129" s="58" t="e">
        <v>#REF!</v>
      </c>
      <c r="CI129" s="58"/>
      <c r="CJ129" s="58"/>
    </row>
    <row r="130" spans="79:88" ht="12.75">
      <c r="CA130" s="9" t="s">
        <v>116</v>
      </c>
      <c r="CB130" s="58" t="e">
        <v>#REF!</v>
      </c>
      <c r="CC130" s="58"/>
      <c r="CD130" s="58"/>
      <c r="CE130" s="58" t="e">
        <v>#REF!</v>
      </c>
      <c r="CF130" s="58"/>
      <c r="CG130" s="58"/>
      <c r="CH130" s="58" t="e">
        <v>#REF!</v>
      </c>
      <c r="CI130" s="58"/>
      <c r="CJ130" s="58"/>
    </row>
    <row r="131" spans="79:88" ht="12.75">
      <c r="CA131" s="9" t="s">
        <v>119</v>
      </c>
      <c r="CB131" s="58" t="e">
        <v>#REF!</v>
      </c>
      <c r="CC131" s="58"/>
      <c r="CD131" s="58"/>
      <c r="CE131" s="58" t="e">
        <v>#REF!</v>
      </c>
      <c r="CF131" s="58"/>
      <c r="CG131" s="58"/>
      <c r="CH131" s="58" t="e">
        <v>#REF!</v>
      </c>
      <c r="CI131" s="58"/>
      <c r="CJ131" s="58"/>
    </row>
    <row r="132" spans="79:88" ht="12.75">
      <c r="CA132" s="9" t="s">
        <v>120</v>
      </c>
      <c r="CB132" s="58" t="e">
        <v>#REF!</v>
      </c>
      <c r="CC132" s="58"/>
      <c r="CD132" s="58"/>
      <c r="CE132" s="58" t="e">
        <v>#REF!</v>
      </c>
      <c r="CF132" s="58"/>
      <c r="CG132" s="58"/>
      <c r="CH132" s="58" t="e">
        <v>#REF!</v>
      </c>
      <c r="CI132" s="58"/>
      <c r="CJ132" s="58"/>
    </row>
  </sheetData>
  <sheetProtection/>
  <mergeCells count="277">
    <mergeCell ref="AE1:AM1"/>
    <mergeCell ref="AE2:AM2"/>
    <mergeCell ref="AE3:AM3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  <mergeCell ref="P7:Y7"/>
    <mergeCell ref="AL8:AM8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F29"/>
    <mergeCell ref="AG27:AK29"/>
    <mergeCell ref="AL27:AM29"/>
    <mergeCell ref="O28:P28"/>
    <mergeCell ref="T28:U28"/>
    <mergeCell ref="O29:P29"/>
    <mergeCell ref="T29:U29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W34:Y36"/>
    <mergeCell ref="Z34:AF36"/>
    <mergeCell ref="AG34:AK36"/>
    <mergeCell ref="AL34:AM36"/>
    <mergeCell ref="O35:P35"/>
    <mergeCell ref="T35:U35"/>
    <mergeCell ref="O36:P36"/>
    <mergeCell ref="T36:U36"/>
    <mergeCell ref="A37:B39"/>
    <mergeCell ref="C37:J39"/>
    <mergeCell ref="K37:N39"/>
    <mergeCell ref="O37:P37"/>
    <mergeCell ref="T37:U37"/>
    <mergeCell ref="W37:Y39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Z80:AZ85"/>
    <mergeCell ref="AT80:AT85"/>
    <mergeCell ref="AU80:AU85"/>
    <mergeCell ref="AV80:AV85"/>
    <mergeCell ref="AW80:AW85"/>
    <mergeCell ref="AX80:AX85"/>
    <mergeCell ref="AY80:AY85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20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H132"/>
  <sheetViews>
    <sheetView view="pageBreakPreview" zoomScaleNormal="75" zoomScaleSheetLayoutView="100" zoomScalePageLayoutView="0" workbookViewId="0" topLeftCell="A1">
      <selection activeCell="C3" sqref="C3"/>
    </sheetView>
  </sheetViews>
  <sheetFormatPr defaultColWidth="9" defaultRowHeight="14.25"/>
  <cols>
    <col min="1" max="3" width="3.8984375" style="10" customWidth="1"/>
    <col min="4" max="4" width="3.796875" style="10" customWidth="1"/>
    <col min="5" max="5" width="3.8984375" style="10" hidden="1" customWidth="1"/>
    <col min="6" max="6" width="3.8984375" style="10" customWidth="1"/>
    <col min="7" max="7" width="3.8984375" style="10" hidden="1" customWidth="1"/>
    <col min="8" max="8" width="3.8984375" style="10" customWidth="1"/>
    <col min="9" max="9" width="3.8984375" style="10" hidden="1" customWidth="1"/>
    <col min="10" max="11" width="3.8984375" style="10" customWidth="1"/>
    <col min="12" max="12" width="3.8984375" style="10" hidden="1" customWidth="1"/>
    <col min="13" max="13" width="3.796875" style="10" customWidth="1"/>
    <col min="14" max="14" width="3.8984375" style="10" hidden="1" customWidth="1"/>
    <col min="15" max="16" width="3.8984375" style="10" customWidth="1"/>
    <col min="17" max="17" width="0.1015625" style="10" hidden="1" customWidth="1"/>
    <col min="18" max="18" width="3.8984375" style="10" customWidth="1"/>
    <col min="19" max="19" width="3.8984375" style="10" hidden="1" customWidth="1"/>
    <col min="20" max="20" width="3.8984375" style="10" customWidth="1"/>
    <col min="21" max="21" width="3.796875" style="10" customWidth="1"/>
    <col min="22" max="22" width="3.8984375" style="10" hidden="1" customWidth="1"/>
    <col min="23" max="23" width="3.8984375" style="10" customWidth="1"/>
    <col min="24" max="24" width="3.8984375" style="10" hidden="1" customWidth="1"/>
    <col min="25" max="26" width="3.8984375" style="10" customWidth="1"/>
    <col min="27" max="27" width="3.8984375" style="10" hidden="1" customWidth="1"/>
    <col min="28" max="28" width="3.8984375" style="10" customWidth="1"/>
    <col min="29" max="29" width="3.8984375" style="10" hidden="1" customWidth="1"/>
    <col min="30" max="35" width="3.8984375" style="10" customWidth="1"/>
    <col min="36" max="36" width="3.796875" style="10" customWidth="1"/>
    <col min="37" max="37" width="4" style="10" customWidth="1"/>
    <col min="38" max="39" width="9.69921875" style="10" customWidth="1"/>
    <col min="40" max="40" width="9.69921875" style="9" customWidth="1"/>
    <col min="41" max="42" width="15.296875" style="9" hidden="1" customWidth="1"/>
    <col min="43" max="52" width="8.69921875" style="9" hidden="1" customWidth="1"/>
    <col min="53" max="53" width="0" style="9" hidden="1" customWidth="1"/>
    <col min="54" max="78" width="9" style="9" customWidth="1"/>
    <col min="79" max="79" width="5.8984375" style="9" customWidth="1"/>
    <col min="80" max="16384" width="9" style="9" customWidth="1"/>
  </cols>
  <sheetData>
    <row r="1" spans="1:43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E1" s="364"/>
      <c r="AF1" s="368"/>
      <c r="AG1" s="368"/>
      <c r="AH1" s="368"/>
      <c r="AI1" s="368"/>
      <c r="AJ1" s="368"/>
      <c r="AK1" s="368"/>
      <c r="AL1" s="368"/>
      <c r="AM1" s="368"/>
      <c r="AN1" s="62"/>
      <c r="AO1" s="62"/>
      <c r="AP1" s="62"/>
      <c r="AQ1" s="62"/>
    </row>
    <row r="2" spans="1:39" ht="18" customHeight="1">
      <c r="A2" s="9"/>
      <c r="B2" s="11" t="s">
        <v>5</v>
      </c>
      <c r="C2" s="12">
        <v>7</v>
      </c>
      <c r="D2" s="13" t="s">
        <v>1</v>
      </c>
      <c r="E2" s="14"/>
      <c r="F2" s="13"/>
      <c r="G2" s="15"/>
      <c r="H2" s="15"/>
      <c r="I2" s="14" t="s">
        <v>6</v>
      </c>
      <c r="J2" s="14" t="s">
        <v>217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AD2" s="9"/>
      <c r="AE2" s="365"/>
      <c r="AF2" s="365"/>
      <c r="AG2" s="365"/>
      <c r="AH2" s="365"/>
      <c r="AI2" s="365"/>
      <c r="AJ2" s="365"/>
      <c r="AK2" s="365"/>
      <c r="AL2" s="365"/>
      <c r="AM2" s="365"/>
    </row>
    <row r="3" spans="1:39" ht="15" customHeight="1">
      <c r="A3" s="17"/>
      <c r="B3" s="9"/>
      <c r="C3" s="9"/>
      <c r="D3" s="16"/>
      <c r="E3" s="16"/>
      <c r="F3" s="16"/>
      <c r="G3" s="16"/>
      <c r="H3" s="9"/>
      <c r="I3" s="9"/>
      <c r="J3" s="9"/>
      <c r="AE3" s="366"/>
      <c r="AF3" s="366"/>
      <c r="AG3" s="366"/>
      <c r="AH3" s="366"/>
      <c r="AI3" s="366"/>
      <c r="AJ3" s="366"/>
      <c r="AK3" s="366"/>
      <c r="AL3" s="366"/>
      <c r="AM3" s="366"/>
    </row>
    <row r="4" spans="1:41" ht="18" customHeight="1">
      <c r="A4" s="497" t="s">
        <v>7</v>
      </c>
      <c r="B4" s="497"/>
      <c r="C4" s="498" t="s">
        <v>8</v>
      </c>
      <c r="D4" s="499"/>
      <c r="E4" s="499"/>
      <c r="F4" s="499"/>
      <c r="G4" s="499"/>
      <c r="H4" s="499"/>
      <c r="I4" s="499"/>
      <c r="J4" s="499"/>
      <c r="K4" s="499"/>
      <c r="L4" s="500"/>
      <c r="M4" s="497" t="s">
        <v>9</v>
      </c>
      <c r="N4" s="497"/>
      <c r="O4" s="497"/>
      <c r="P4" s="497" t="s">
        <v>8</v>
      </c>
      <c r="Q4" s="497"/>
      <c r="R4" s="497"/>
      <c r="S4" s="497"/>
      <c r="T4" s="497"/>
      <c r="U4" s="497"/>
      <c r="V4" s="497"/>
      <c r="W4" s="497"/>
      <c r="X4" s="497"/>
      <c r="Y4" s="497"/>
      <c r="AI4" s="18"/>
      <c r="AN4" s="10"/>
      <c r="AO4" s="144" t="str">
        <f>'対戦表'!B38</f>
        <v>ノーティー　アト</v>
      </c>
    </row>
    <row r="5" spans="1:41" ht="18" customHeight="1">
      <c r="A5" s="497">
        <v>1</v>
      </c>
      <c r="B5" s="497"/>
      <c r="C5" s="111" t="str">
        <f>AO4</f>
        <v>ノーティー　アト</v>
      </c>
      <c r="D5" s="112"/>
      <c r="E5" s="112"/>
      <c r="F5" s="112"/>
      <c r="G5" s="112"/>
      <c r="H5" s="112"/>
      <c r="I5" s="112"/>
      <c r="J5" s="112"/>
      <c r="K5" s="112"/>
      <c r="L5" s="113"/>
      <c r="M5" s="497">
        <v>4</v>
      </c>
      <c r="N5" s="497"/>
      <c r="O5" s="497"/>
      <c r="P5" s="108" t="str">
        <f>AO7</f>
        <v>知多シーガルズ</v>
      </c>
      <c r="Q5" s="109"/>
      <c r="R5" s="109"/>
      <c r="S5" s="109"/>
      <c r="T5" s="109"/>
      <c r="U5" s="109"/>
      <c r="V5" s="109"/>
      <c r="W5" s="109"/>
      <c r="X5" s="109"/>
      <c r="Y5" s="110"/>
      <c r="AI5" s="18"/>
      <c r="AL5" s="19"/>
      <c r="AM5" s="19"/>
      <c r="AN5" s="10"/>
      <c r="AO5" s="144" t="str">
        <f>'対戦表'!B39</f>
        <v>排球俱楽部　鰻</v>
      </c>
    </row>
    <row r="6" spans="1:41" ht="18" customHeight="1">
      <c r="A6" s="497">
        <v>2</v>
      </c>
      <c r="B6" s="497"/>
      <c r="C6" s="111" t="str">
        <f>AO5</f>
        <v>排球俱楽部　鰻</v>
      </c>
      <c r="D6" s="112"/>
      <c r="E6" s="112"/>
      <c r="F6" s="112"/>
      <c r="G6" s="112"/>
      <c r="H6" s="112"/>
      <c r="I6" s="112"/>
      <c r="J6" s="112"/>
      <c r="K6" s="112"/>
      <c r="L6" s="113"/>
      <c r="M6" s="497">
        <v>5</v>
      </c>
      <c r="N6" s="497"/>
      <c r="O6" s="497"/>
      <c r="P6" s="108" t="str">
        <f>AO8</f>
        <v>Sweet TAKA</v>
      </c>
      <c r="Q6" s="109"/>
      <c r="R6" s="109"/>
      <c r="S6" s="109"/>
      <c r="T6" s="109"/>
      <c r="U6" s="109"/>
      <c r="V6" s="109"/>
      <c r="W6" s="109"/>
      <c r="X6" s="109"/>
      <c r="Y6" s="110"/>
      <c r="AI6" s="18"/>
      <c r="AL6" s="19"/>
      <c r="AM6" s="19"/>
      <c r="AN6" s="10"/>
      <c r="AO6" s="144" t="str">
        <f>'対戦表'!B40</f>
        <v>空</v>
      </c>
    </row>
    <row r="7" spans="1:41" ht="18" customHeight="1">
      <c r="A7" s="497">
        <v>3</v>
      </c>
      <c r="B7" s="497"/>
      <c r="C7" s="111" t="str">
        <f>AO6</f>
        <v>空</v>
      </c>
      <c r="D7" s="112"/>
      <c r="E7" s="112"/>
      <c r="F7" s="112"/>
      <c r="G7" s="112"/>
      <c r="H7" s="112"/>
      <c r="I7" s="112"/>
      <c r="J7" s="112"/>
      <c r="K7" s="112"/>
      <c r="L7" s="11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9"/>
      <c r="AI7" s="18"/>
      <c r="AL7" s="19"/>
      <c r="AM7" s="19"/>
      <c r="AN7" s="10"/>
      <c r="AO7" s="144" t="str">
        <f>'対戦表'!B41</f>
        <v>知多シーガルズ</v>
      </c>
    </row>
    <row r="8" spans="1:41" ht="12.75">
      <c r="A8" s="20"/>
      <c r="B8" s="21"/>
      <c r="C8" s="21"/>
      <c r="D8" s="16"/>
      <c r="E8" s="16"/>
      <c r="G8" s="21"/>
      <c r="I8" s="16"/>
      <c r="AI8" s="18"/>
      <c r="AK8" s="19"/>
      <c r="AL8" s="233"/>
      <c r="AM8" s="233"/>
      <c r="AN8" s="10"/>
      <c r="AO8" s="144" t="str">
        <f>'対戦表'!B42</f>
        <v>Sweet TAKA</v>
      </c>
    </row>
    <row r="9" spans="1:40" ht="18" customHeight="1">
      <c r="A9" s="445" t="s">
        <v>10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21"/>
    </row>
    <row r="10" ht="3" customHeight="1">
      <c r="AN10" s="10"/>
    </row>
    <row r="11" spans="1:64" ht="18" customHeight="1">
      <c r="A11" s="471" t="s">
        <v>11</v>
      </c>
      <c r="B11" s="471"/>
      <c r="C11" s="471" t="s">
        <v>12</v>
      </c>
      <c r="D11" s="471"/>
      <c r="E11" s="471"/>
      <c r="F11" s="471"/>
      <c r="G11" s="471"/>
      <c r="H11" s="471"/>
      <c r="I11" s="471"/>
      <c r="J11" s="471"/>
      <c r="K11" s="494" t="s">
        <v>13</v>
      </c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6"/>
      <c r="Z11" s="471" t="s">
        <v>12</v>
      </c>
      <c r="AA11" s="471"/>
      <c r="AB11" s="471"/>
      <c r="AC11" s="471"/>
      <c r="AD11" s="471"/>
      <c r="AE11" s="471"/>
      <c r="AF11" s="471"/>
      <c r="AG11" s="494" t="s">
        <v>14</v>
      </c>
      <c r="AH11" s="495"/>
      <c r="AI11" s="495"/>
      <c r="AJ11" s="495"/>
      <c r="AK11" s="495"/>
      <c r="AL11" s="495"/>
      <c r="AM11" s="496"/>
      <c r="AN11" s="10"/>
      <c r="AO11" s="10"/>
      <c r="AP11" s="10"/>
      <c r="AQ11" s="10"/>
      <c r="AR11" s="10"/>
      <c r="AS11" s="10"/>
      <c r="BK11" s="21"/>
      <c r="BL11" s="21"/>
    </row>
    <row r="12" spans="1:64" ht="12" customHeight="1">
      <c r="A12" s="481">
        <v>1</v>
      </c>
      <c r="B12" s="481"/>
      <c r="C12" s="482" t="str">
        <f>C5</f>
        <v>ノーティー　アト</v>
      </c>
      <c r="D12" s="482"/>
      <c r="E12" s="482"/>
      <c r="F12" s="482"/>
      <c r="G12" s="482"/>
      <c r="H12" s="482"/>
      <c r="I12" s="482"/>
      <c r="J12" s="482"/>
      <c r="K12" s="472">
        <f>COUNTIF(Q12:Q14,"〇")</f>
        <v>0</v>
      </c>
      <c r="L12" s="473"/>
      <c r="M12" s="473"/>
      <c r="N12" s="474"/>
      <c r="O12" s="354">
        <v>13</v>
      </c>
      <c r="P12" s="355"/>
      <c r="Q12" s="22" t="str">
        <f aca="true" t="shared" si="0" ref="Q12:Q29">IF(O12&gt;T12,"〇","  ")</f>
        <v>  </v>
      </c>
      <c r="R12" s="23" t="s">
        <v>15</v>
      </c>
      <c r="S12" s="24" t="str">
        <f aca="true" t="shared" si="1" ref="S12:S29">IF(T12&gt;O12,"〇","  ")</f>
        <v>〇</v>
      </c>
      <c r="T12" s="354">
        <v>15</v>
      </c>
      <c r="U12" s="355"/>
      <c r="V12" s="25"/>
      <c r="W12" s="472">
        <f>COUNTIF(S12:S14,"〇")</f>
        <v>2</v>
      </c>
      <c r="X12" s="473"/>
      <c r="Y12" s="474"/>
      <c r="Z12" s="467" t="str">
        <f>C6</f>
        <v>排球俱楽部　鰻</v>
      </c>
      <c r="AA12" s="467"/>
      <c r="AB12" s="467"/>
      <c r="AC12" s="467"/>
      <c r="AD12" s="467"/>
      <c r="AE12" s="467"/>
      <c r="AF12" s="467"/>
      <c r="AG12" s="468" t="str">
        <f>C7</f>
        <v>空</v>
      </c>
      <c r="AH12" s="382"/>
      <c r="AI12" s="382"/>
      <c r="AJ12" s="382"/>
      <c r="AK12" s="382"/>
      <c r="AL12" s="467" t="str">
        <f>P5</f>
        <v>知多シーガルズ</v>
      </c>
      <c r="AM12" s="467"/>
      <c r="AN12" s="26"/>
      <c r="AO12" s="26"/>
      <c r="AP12" s="26"/>
      <c r="AQ12" s="26"/>
      <c r="AR12" s="26"/>
      <c r="AS12" s="26"/>
      <c r="BK12" s="21"/>
      <c r="BL12" s="21"/>
    </row>
    <row r="13" spans="1:64" ht="12" customHeight="1">
      <c r="A13" s="481"/>
      <c r="B13" s="481"/>
      <c r="C13" s="482"/>
      <c r="D13" s="482"/>
      <c r="E13" s="482"/>
      <c r="F13" s="482"/>
      <c r="G13" s="482"/>
      <c r="H13" s="482"/>
      <c r="I13" s="482"/>
      <c r="J13" s="482"/>
      <c r="K13" s="475"/>
      <c r="L13" s="476"/>
      <c r="M13" s="476"/>
      <c r="N13" s="477"/>
      <c r="O13" s="343">
        <v>11</v>
      </c>
      <c r="P13" s="344"/>
      <c r="Q13" s="27" t="str">
        <f t="shared" si="0"/>
        <v>  </v>
      </c>
      <c r="R13" s="28" t="s">
        <v>16</v>
      </c>
      <c r="S13" s="29" t="str">
        <f t="shared" si="1"/>
        <v>〇</v>
      </c>
      <c r="T13" s="343">
        <v>15</v>
      </c>
      <c r="U13" s="344"/>
      <c r="V13" s="30" t="str">
        <f>IF(T13&gt;O13,"〇","  ")</f>
        <v>〇</v>
      </c>
      <c r="W13" s="475"/>
      <c r="X13" s="476"/>
      <c r="Y13" s="477"/>
      <c r="Z13" s="467"/>
      <c r="AA13" s="467"/>
      <c r="AB13" s="467"/>
      <c r="AC13" s="467"/>
      <c r="AD13" s="467"/>
      <c r="AE13" s="467"/>
      <c r="AF13" s="467"/>
      <c r="AG13" s="465"/>
      <c r="AH13" s="385"/>
      <c r="AI13" s="385"/>
      <c r="AJ13" s="385"/>
      <c r="AK13" s="385"/>
      <c r="AL13" s="467"/>
      <c r="AM13" s="467"/>
      <c r="AN13" s="26"/>
      <c r="AO13" s="26"/>
      <c r="AP13" s="26"/>
      <c r="AQ13" s="26"/>
      <c r="AR13" s="26"/>
      <c r="AS13" s="26"/>
      <c r="BK13" s="21"/>
      <c r="BL13" s="21"/>
    </row>
    <row r="14" spans="1:64" ht="12" customHeight="1">
      <c r="A14" s="481"/>
      <c r="B14" s="481"/>
      <c r="C14" s="482"/>
      <c r="D14" s="482"/>
      <c r="E14" s="482"/>
      <c r="F14" s="482"/>
      <c r="G14" s="482"/>
      <c r="H14" s="482"/>
      <c r="I14" s="482"/>
      <c r="J14" s="482"/>
      <c r="K14" s="478"/>
      <c r="L14" s="479"/>
      <c r="M14" s="479"/>
      <c r="N14" s="480"/>
      <c r="O14" s="352"/>
      <c r="P14" s="353"/>
      <c r="Q14" s="31" t="str">
        <f t="shared" si="0"/>
        <v>  </v>
      </c>
      <c r="R14" s="32" t="s">
        <v>17</v>
      </c>
      <c r="S14" s="33" t="str">
        <f t="shared" si="1"/>
        <v>  </v>
      </c>
      <c r="T14" s="352"/>
      <c r="U14" s="353"/>
      <c r="V14" s="34" t="str">
        <f>IF(T14&gt;O14,"〇","  ")</f>
        <v>  </v>
      </c>
      <c r="W14" s="478"/>
      <c r="X14" s="479"/>
      <c r="Y14" s="480"/>
      <c r="Z14" s="467"/>
      <c r="AA14" s="467"/>
      <c r="AB14" s="467"/>
      <c r="AC14" s="467"/>
      <c r="AD14" s="467"/>
      <c r="AE14" s="467"/>
      <c r="AF14" s="467"/>
      <c r="AG14" s="469"/>
      <c r="AH14" s="470"/>
      <c r="AI14" s="470"/>
      <c r="AJ14" s="470"/>
      <c r="AK14" s="470"/>
      <c r="AL14" s="467"/>
      <c r="AM14" s="467"/>
      <c r="AN14" s="26"/>
      <c r="AO14" s="26"/>
      <c r="AP14" s="26"/>
      <c r="AQ14" s="26"/>
      <c r="AR14" s="26"/>
      <c r="AS14" s="26"/>
      <c r="BK14" s="21"/>
      <c r="BL14" s="21"/>
    </row>
    <row r="15" spans="1:64" ht="12" customHeight="1">
      <c r="A15" s="481">
        <v>2</v>
      </c>
      <c r="B15" s="481"/>
      <c r="C15" s="483" t="str">
        <f>C7</f>
        <v>空</v>
      </c>
      <c r="D15" s="484"/>
      <c r="E15" s="484"/>
      <c r="F15" s="484"/>
      <c r="G15" s="484"/>
      <c r="H15" s="484"/>
      <c r="I15" s="484"/>
      <c r="J15" s="485"/>
      <c r="K15" s="472">
        <f>COUNTIF(Q15:Q17,"〇")</f>
        <v>2</v>
      </c>
      <c r="L15" s="473"/>
      <c r="M15" s="473"/>
      <c r="N15" s="474"/>
      <c r="O15" s="349">
        <v>15</v>
      </c>
      <c r="P15" s="350"/>
      <c r="Q15" s="22" t="str">
        <f t="shared" si="0"/>
        <v>〇</v>
      </c>
      <c r="R15" s="35" t="s">
        <v>15</v>
      </c>
      <c r="S15" s="24" t="str">
        <f t="shared" si="1"/>
        <v>  </v>
      </c>
      <c r="T15" s="349">
        <v>8</v>
      </c>
      <c r="U15" s="350"/>
      <c r="V15" s="36"/>
      <c r="W15" s="472">
        <f>COUNTIF(S15:S17,"〇")</f>
        <v>0</v>
      </c>
      <c r="X15" s="473"/>
      <c r="Y15" s="474"/>
      <c r="Z15" s="467" t="str">
        <f>P5</f>
        <v>知多シーガルズ</v>
      </c>
      <c r="AA15" s="467"/>
      <c r="AB15" s="467"/>
      <c r="AC15" s="467"/>
      <c r="AD15" s="467"/>
      <c r="AE15" s="467"/>
      <c r="AF15" s="467"/>
      <c r="AG15" s="468" t="str">
        <f>C5</f>
        <v>ノーティー　アト</v>
      </c>
      <c r="AH15" s="382"/>
      <c r="AI15" s="382"/>
      <c r="AJ15" s="382"/>
      <c r="AK15" s="382"/>
      <c r="AL15" s="467" t="str">
        <f>C6</f>
        <v>排球俱楽部　鰻</v>
      </c>
      <c r="AM15" s="467"/>
      <c r="AN15" s="26"/>
      <c r="AO15" s="26"/>
      <c r="AP15" s="26"/>
      <c r="AQ15" s="26"/>
      <c r="AR15" s="26"/>
      <c r="AS15" s="26"/>
      <c r="BK15" s="21"/>
      <c r="BL15" s="21"/>
    </row>
    <row r="16" spans="1:64" ht="12" customHeight="1">
      <c r="A16" s="481"/>
      <c r="B16" s="481"/>
      <c r="C16" s="486"/>
      <c r="D16" s="487"/>
      <c r="E16" s="487"/>
      <c r="F16" s="487"/>
      <c r="G16" s="487"/>
      <c r="H16" s="487"/>
      <c r="I16" s="487"/>
      <c r="J16" s="488"/>
      <c r="K16" s="475"/>
      <c r="L16" s="476"/>
      <c r="M16" s="476"/>
      <c r="N16" s="477"/>
      <c r="O16" s="343">
        <v>15</v>
      </c>
      <c r="P16" s="344"/>
      <c r="Q16" s="27" t="str">
        <f t="shared" si="0"/>
        <v>〇</v>
      </c>
      <c r="R16" s="28" t="s">
        <v>16</v>
      </c>
      <c r="S16" s="29" t="str">
        <f t="shared" si="1"/>
        <v>  </v>
      </c>
      <c r="T16" s="343">
        <v>9</v>
      </c>
      <c r="U16" s="344"/>
      <c r="V16" s="30"/>
      <c r="W16" s="475"/>
      <c r="X16" s="476"/>
      <c r="Y16" s="477"/>
      <c r="Z16" s="467"/>
      <c r="AA16" s="467"/>
      <c r="AB16" s="467"/>
      <c r="AC16" s="467"/>
      <c r="AD16" s="467"/>
      <c r="AE16" s="467"/>
      <c r="AF16" s="467"/>
      <c r="AG16" s="465"/>
      <c r="AH16" s="385"/>
      <c r="AI16" s="385"/>
      <c r="AJ16" s="385"/>
      <c r="AK16" s="385"/>
      <c r="AL16" s="467"/>
      <c r="AM16" s="467"/>
      <c r="AN16" s="26"/>
      <c r="AO16" s="26"/>
      <c r="AP16" s="26"/>
      <c r="AQ16" s="26"/>
      <c r="AR16" s="26"/>
      <c r="AS16" s="26"/>
      <c r="BK16" s="21"/>
      <c r="BL16" s="21"/>
    </row>
    <row r="17" spans="1:64" ht="12" customHeight="1">
      <c r="A17" s="481"/>
      <c r="B17" s="481"/>
      <c r="C17" s="489"/>
      <c r="D17" s="490"/>
      <c r="E17" s="490"/>
      <c r="F17" s="490"/>
      <c r="G17" s="490"/>
      <c r="H17" s="490"/>
      <c r="I17" s="490"/>
      <c r="J17" s="491"/>
      <c r="K17" s="478"/>
      <c r="L17" s="479"/>
      <c r="M17" s="479"/>
      <c r="N17" s="480"/>
      <c r="O17" s="346"/>
      <c r="P17" s="348"/>
      <c r="Q17" s="31" t="str">
        <f t="shared" si="0"/>
        <v>  </v>
      </c>
      <c r="R17" s="38" t="s">
        <v>17</v>
      </c>
      <c r="S17" s="33" t="str">
        <f t="shared" si="1"/>
        <v>  </v>
      </c>
      <c r="T17" s="346"/>
      <c r="U17" s="347"/>
      <c r="V17" s="39"/>
      <c r="W17" s="478"/>
      <c r="X17" s="479"/>
      <c r="Y17" s="480"/>
      <c r="Z17" s="467"/>
      <c r="AA17" s="467"/>
      <c r="AB17" s="467"/>
      <c r="AC17" s="467"/>
      <c r="AD17" s="467"/>
      <c r="AE17" s="467"/>
      <c r="AF17" s="467"/>
      <c r="AG17" s="469"/>
      <c r="AH17" s="470"/>
      <c r="AI17" s="470"/>
      <c r="AJ17" s="470"/>
      <c r="AK17" s="470"/>
      <c r="AL17" s="467"/>
      <c r="AM17" s="467"/>
      <c r="AN17" s="26"/>
      <c r="AO17" s="26"/>
      <c r="AP17" s="26"/>
      <c r="AQ17" s="26"/>
      <c r="AR17" s="26"/>
      <c r="AS17" s="26"/>
      <c r="BK17" s="21"/>
      <c r="BL17" s="21"/>
    </row>
    <row r="18" spans="1:64" ht="12" customHeight="1">
      <c r="A18" s="481">
        <v>3</v>
      </c>
      <c r="B18" s="481"/>
      <c r="C18" s="483" t="str">
        <f>C5</f>
        <v>ノーティー　アト</v>
      </c>
      <c r="D18" s="484"/>
      <c r="E18" s="484"/>
      <c r="F18" s="484"/>
      <c r="G18" s="484"/>
      <c r="H18" s="484"/>
      <c r="I18" s="484"/>
      <c r="J18" s="485"/>
      <c r="K18" s="472">
        <f>COUNTIF(Q18:Q20,"〇")</f>
        <v>2</v>
      </c>
      <c r="L18" s="473"/>
      <c r="M18" s="473"/>
      <c r="N18" s="474"/>
      <c r="O18" s="349">
        <v>9</v>
      </c>
      <c r="P18" s="350"/>
      <c r="Q18" s="22" t="str">
        <f t="shared" si="0"/>
        <v>  </v>
      </c>
      <c r="R18" s="35" t="s">
        <v>15</v>
      </c>
      <c r="S18" s="24" t="str">
        <f t="shared" si="1"/>
        <v>〇</v>
      </c>
      <c r="T18" s="349">
        <v>15</v>
      </c>
      <c r="U18" s="350"/>
      <c r="V18" s="36"/>
      <c r="W18" s="472">
        <f>COUNTIF(S18:S20,"〇")</f>
        <v>1</v>
      </c>
      <c r="X18" s="473"/>
      <c r="Y18" s="474"/>
      <c r="Z18" s="467" t="str">
        <f>P6</f>
        <v>Sweet TAKA</v>
      </c>
      <c r="AA18" s="467"/>
      <c r="AB18" s="467"/>
      <c r="AC18" s="467"/>
      <c r="AD18" s="467"/>
      <c r="AE18" s="467"/>
      <c r="AF18" s="467"/>
      <c r="AG18" s="468" t="str">
        <f>C6</f>
        <v>排球俱楽部　鰻</v>
      </c>
      <c r="AH18" s="382"/>
      <c r="AI18" s="382"/>
      <c r="AJ18" s="382"/>
      <c r="AK18" s="382"/>
      <c r="AL18" s="467" t="str">
        <f>C7</f>
        <v>空</v>
      </c>
      <c r="AM18" s="467"/>
      <c r="AN18" s="26"/>
      <c r="AO18" s="26"/>
      <c r="AP18" s="26"/>
      <c r="AQ18" s="26"/>
      <c r="AR18" s="26"/>
      <c r="AS18" s="26"/>
      <c r="BK18" s="21"/>
      <c r="BL18" s="21"/>
    </row>
    <row r="19" spans="1:64" ht="12" customHeight="1">
      <c r="A19" s="481"/>
      <c r="B19" s="481"/>
      <c r="C19" s="486"/>
      <c r="D19" s="487"/>
      <c r="E19" s="487"/>
      <c r="F19" s="487"/>
      <c r="G19" s="487"/>
      <c r="H19" s="487"/>
      <c r="I19" s="487"/>
      <c r="J19" s="488"/>
      <c r="K19" s="475"/>
      <c r="L19" s="476"/>
      <c r="M19" s="476"/>
      <c r="N19" s="477"/>
      <c r="O19" s="343">
        <v>15</v>
      </c>
      <c r="P19" s="344"/>
      <c r="Q19" s="27" t="str">
        <f t="shared" si="0"/>
        <v>〇</v>
      </c>
      <c r="R19" s="28" t="s">
        <v>16</v>
      </c>
      <c r="S19" s="29" t="str">
        <f t="shared" si="1"/>
        <v>  </v>
      </c>
      <c r="T19" s="343">
        <v>13</v>
      </c>
      <c r="U19" s="344"/>
      <c r="V19" s="30"/>
      <c r="W19" s="475"/>
      <c r="X19" s="476"/>
      <c r="Y19" s="477"/>
      <c r="Z19" s="467"/>
      <c r="AA19" s="467"/>
      <c r="AB19" s="467"/>
      <c r="AC19" s="467"/>
      <c r="AD19" s="467"/>
      <c r="AE19" s="467"/>
      <c r="AF19" s="467"/>
      <c r="AG19" s="465"/>
      <c r="AH19" s="385"/>
      <c r="AI19" s="385"/>
      <c r="AJ19" s="385"/>
      <c r="AK19" s="385"/>
      <c r="AL19" s="467"/>
      <c r="AM19" s="467"/>
      <c r="AN19" s="26"/>
      <c r="AO19" s="26"/>
      <c r="AP19" s="26"/>
      <c r="AQ19" s="26"/>
      <c r="AR19" s="26"/>
      <c r="AS19" s="26"/>
      <c r="BK19" s="21"/>
      <c r="BL19" s="21"/>
    </row>
    <row r="20" spans="1:64" ht="12" customHeight="1">
      <c r="A20" s="481"/>
      <c r="B20" s="481"/>
      <c r="C20" s="489"/>
      <c r="D20" s="490"/>
      <c r="E20" s="490"/>
      <c r="F20" s="490"/>
      <c r="G20" s="490"/>
      <c r="H20" s="490"/>
      <c r="I20" s="490"/>
      <c r="J20" s="491"/>
      <c r="K20" s="478"/>
      <c r="L20" s="479"/>
      <c r="M20" s="479"/>
      <c r="N20" s="480"/>
      <c r="O20" s="346">
        <v>17</v>
      </c>
      <c r="P20" s="347"/>
      <c r="Q20" s="31" t="str">
        <f t="shared" si="0"/>
        <v>〇</v>
      </c>
      <c r="R20" s="38" t="s">
        <v>17</v>
      </c>
      <c r="S20" s="33" t="str">
        <f t="shared" si="1"/>
        <v>  </v>
      </c>
      <c r="T20" s="346">
        <v>16</v>
      </c>
      <c r="U20" s="347"/>
      <c r="V20" s="39"/>
      <c r="W20" s="478"/>
      <c r="X20" s="479"/>
      <c r="Y20" s="480"/>
      <c r="Z20" s="467"/>
      <c r="AA20" s="467"/>
      <c r="AB20" s="467"/>
      <c r="AC20" s="467"/>
      <c r="AD20" s="467"/>
      <c r="AE20" s="467"/>
      <c r="AF20" s="467"/>
      <c r="AG20" s="469"/>
      <c r="AH20" s="470"/>
      <c r="AI20" s="470"/>
      <c r="AJ20" s="470"/>
      <c r="AK20" s="470"/>
      <c r="AL20" s="467"/>
      <c r="AM20" s="467"/>
      <c r="AN20" s="26"/>
      <c r="AO20" s="26"/>
      <c r="AP20" s="26"/>
      <c r="AQ20" s="26"/>
      <c r="AR20" s="26"/>
      <c r="AS20" s="26"/>
      <c r="BK20" s="21"/>
      <c r="BL20" s="21"/>
    </row>
    <row r="21" spans="1:64" ht="12" customHeight="1">
      <c r="A21" s="481">
        <v>4</v>
      </c>
      <c r="B21" s="481"/>
      <c r="C21" s="483" t="str">
        <f>C6</f>
        <v>排球俱楽部　鰻</v>
      </c>
      <c r="D21" s="484"/>
      <c r="E21" s="484"/>
      <c r="F21" s="484"/>
      <c r="G21" s="484"/>
      <c r="H21" s="484"/>
      <c r="I21" s="484"/>
      <c r="J21" s="485"/>
      <c r="K21" s="472">
        <f>COUNTIF(Q21:Q23,"〇")</f>
        <v>0</v>
      </c>
      <c r="L21" s="473"/>
      <c r="M21" s="473"/>
      <c r="N21" s="474"/>
      <c r="O21" s="349">
        <v>14</v>
      </c>
      <c r="P21" s="350"/>
      <c r="Q21" s="22" t="str">
        <f t="shared" si="0"/>
        <v>  </v>
      </c>
      <c r="R21" s="35" t="s">
        <v>15</v>
      </c>
      <c r="S21" s="24" t="str">
        <f t="shared" si="1"/>
        <v>〇</v>
      </c>
      <c r="T21" s="349">
        <v>16</v>
      </c>
      <c r="U21" s="350"/>
      <c r="V21" s="36"/>
      <c r="W21" s="472">
        <f>COUNTIF(S21:S23,"〇")</f>
        <v>2</v>
      </c>
      <c r="X21" s="473"/>
      <c r="Y21" s="474"/>
      <c r="Z21" s="467" t="str">
        <f>C7</f>
        <v>空</v>
      </c>
      <c r="AA21" s="467"/>
      <c r="AB21" s="467"/>
      <c r="AC21" s="467"/>
      <c r="AD21" s="467"/>
      <c r="AE21" s="467"/>
      <c r="AF21" s="467"/>
      <c r="AG21" s="468" t="str">
        <f>P6</f>
        <v>Sweet TAKA</v>
      </c>
      <c r="AH21" s="382"/>
      <c r="AI21" s="382"/>
      <c r="AJ21" s="382"/>
      <c r="AK21" s="382"/>
      <c r="AL21" s="467" t="str">
        <f>C5</f>
        <v>ノーティー　アト</v>
      </c>
      <c r="AM21" s="467"/>
      <c r="AN21" s="26"/>
      <c r="AO21" s="26"/>
      <c r="AP21" s="26"/>
      <c r="AQ21" s="26"/>
      <c r="AR21" s="26"/>
      <c r="AS21" s="26"/>
      <c r="BE21" s="492"/>
      <c r="BF21" s="492"/>
      <c r="BG21" s="21"/>
      <c r="BH21" s="21"/>
      <c r="BI21" s="21"/>
      <c r="BJ21" s="492"/>
      <c r="BK21" s="492"/>
      <c r="BL21" s="21"/>
    </row>
    <row r="22" spans="1:64" ht="12" customHeight="1">
      <c r="A22" s="481"/>
      <c r="B22" s="481"/>
      <c r="C22" s="486"/>
      <c r="D22" s="487"/>
      <c r="E22" s="487"/>
      <c r="F22" s="487"/>
      <c r="G22" s="487"/>
      <c r="H22" s="487"/>
      <c r="I22" s="487"/>
      <c r="J22" s="488"/>
      <c r="K22" s="475"/>
      <c r="L22" s="476"/>
      <c r="M22" s="476"/>
      <c r="N22" s="477"/>
      <c r="O22" s="343">
        <v>9</v>
      </c>
      <c r="P22" s="344"/>
      <c r="Q22" s="27" t="str">
        <f t="shared" si="0"/>
        <v>  </v>
      </c>
      <c r="R22" s="28" t="s">
        <v>16</v>
      </c>
      <c r="S22" s="29" t="str">
        <f t="shared" si="1"/>
        <v>〇</v>
      </c>
      <c r="T22" s="343">
        <v>15</v>
      </c>
      <c r="U22" s="344"/>
      <c r="V22" s="30"/>
      <c r="W22" s="475"/>
      <c r="X22" s="476"/>
      <c r="Y22" s="477"/>
      <c r="Z22" s="467"/>
      <c r="AA22" s="467"/>
      <c r="AB22" s="467"/>
      <c r="AC22" s="467"/>
      <c r="AD22" s="467"/>
      <c r="AE22" s="467"/>
      <c r="AF22" s="467"/>
      <c r="AG22" s="465"/>
      <c r="AH22" s="385"/>
      <c r="AI22" s="385"/>
      <c r="AJ22" s="385"/>
      <c r="AK22" s="385"/>
      <c r="AL22" s="467"/>
      <c r="AM22" s="467"/>
      <c r="AN22" s="26"/>
      <c r="AO22" s="26"/>
      <c r="AP22" s="26"/>
      <c r="AQ22" s="26"/>
      <c r="AR22" s="26"/>
      <c r="AS22" s="26"/>
      <c r="BE22" s="21"/>
      <c r="BF22" s="21"/>
      <c r="BG22" s="21"/>
      <c r="BH22" s="21"/>
      <c r="BI22" s="21"/>
      <c r="BJ22" s="21"/>
      <c r="BK22" s="21"/>
      <c r="BL22" s="21"/>
    </row>
    <row r="23" spans="1:64" ht="12" customHeight="1">
      <c r="A23" s="481"/>
      <c r="B23" s="481"/>
      <c r="C23" s="489"/>
      <c r="D23" s="490"/>
      <c r="E23" s="490"/>
      <c r="F23" s="490"/>
      <c r="G23" s="490"/>
      <c r="H23" s="490"/>
      <c r="I23" s="490"/>
      <c r="J23" s="491"/>
      <c r="K23" s="478"/>
      <c r="L23" s="479"/>
      <c r="M23" s="479"/>
      <c r="N23" s="480"/>
      <c r="O23" s="346"/>
      <c r="P23" s="348"/>
      <c r="Q23" s="31" t="str">
        <f t="shared" si="0"/>
        <v>  </v>
      </c>
      <c r="R23" s="38" t="s">
        <v>17</v>
      </c>
      <c r="S23" s="33" t="str">
        <f t="shared" si="1"/>
        <v>  </v>
      </c>
      <c r="T23" s="346"/>
      <c r="U23" s="347"/>
      <c r="V23" s="39"/>
      <c r="W23" s="478"/>
      <c r="X23" s="479"/>
      <c r="Y23" s="480"/>
      <c r="Z23" s="467"/>
      <c r="AA23" s="467"/>
      <c r="AB23" s="467"/>
      <c r="AC23" s="467"/>
      <c r="AD23" s="467"/>
      <c r="AE23" s="467"/>
      <c r="AF23" s="467"/>
      <c r="AG23" s="469"/>
      <c r="AH23" s="470"/>
      <c r="AI23" s="470"/>
      <c r="AJ23" s="470"/>
      <c r="AK23" s="470"/>
      <c r="AL23" s="467"/>
      <c r="AM23" s="467"/>
      <c r="AN23" s="26"/>
      <c r="AO23" s="26"/>
      <c r="AP23" s="26"/>
      <c r="AQ23" s="26"/>
      <c r="AR23" s="26"/>
      <c r="AS23" s="26"/>
      <c r="BE23" s="21"/>
      <c r="BF23" s="21"/>
      <c r="BG23" s="21"/>
      <c r="BH23" s="21"/>
      <c r="BI23" s="21"/>
      <c r="BJ23" s="21"/>
      <c r="BK23" s="21"/>
      <c r="BL23" s="21"/>
    </row>
    <row r="24" spans="1:64" ht="12" customHeight="1">
      <c r="A24" s="481">
        <v>5</v>
      </c>
      <c r="B24" s="481"/>
      <c r="C24" s="483" t="str">
        <f>P5</f>
        <v>知多シーガルズ</v>
      </c>
      <c r="D24" s="484"/>
      <c r="E24" s="484"/>
      <c r="F24" s="484"/>
      <c r="G24" s="484"/>
      <c r="H24" s="484"/>
      <c r="I24" s="484"/>
      <c r="J24" s="485"/>
      <c r="K24" s="472">
        <f>COUNTIF(Q24:Q26,"〇")</f>
        <v>0</v>
      </c>
      <c r="L24" s="473"/>
      <c r="M24" s="473"/>
      <c r="N24" s="474"/>
      <c r="O24" s="349">
        <v>13</v>
      </c>
      <c r="P24" s="351"/>
      <c r="Q24" s="22" t="str">
        <f t="shared" si="0"/>
        <v>  </v>
      </c>
      <c r="R24" s="35" t="s">
        <v>15</v>
      </c>
      <c r="S24" s="24" t="str">
        <f t="shared" si="1"/>
        <v>〇</v>
      </c>
      <c r="T24" s="349">
        <v>15</v>
      </c>
      <c r="U24" s="350"/>
      <c r="V24" s="36"/>
      <c r="W24" s="472">
        <f>COUNTIF(S24:S26,"〇")</f>
        <v>2</v>
      </c>
      <c r="X24" s="473"/>
      <c r="Y24" s="474"/>
      <c r="Z24" s="467" t="str">
        <f>P6</f>
        <v>Sweet TAKA</v>
      </c>
      <c r="AA24" s="467"/>
      <c r="AB24" s="467"/>
      <c r="AC24" s="467"/>
      <c r="AD24" s="467"/>
      <c r="AE24" s="467"/>
      <c r="AF24" s="467"/>
      <c r="AG24" s="468" t="str">
        <f>C7</f>
        <v>空</v>
      </c>
      <c r="AH24" s="382"/>
      <c r="AI24" s="382"/>
      <c r="AJ24" s="382"/>
      <c r="AK24" s="382"/>
      <c r="AL24" s="317" t="str">
        <f>C6</f>
        <v>排球俱楽部　鰻</v>
      </c>
      <c r="AM24" s="317"/>
      <c r="AN24" s="26"/>
      <c r="AO24" s="26"/>
      <c r="AP24" s="26"/>
      <c r="AQ24" s="26"/>
      <c r="AR24" s="26"/>
      <c r="AS24" s="26"/>
      <c r="BD24" s="21"/>
      <c r="BE24" s="367"/>
      <c r="BF24" s="367"/>
      <c r="BG24" s="367"/>
      <c r="BH24" s="367"/>
      <c r="BI24" s="367"/>
      <c r="BJ24" s="367"/>
      <c r="BK24" s="367"/>
      <c r="BL24" s="21"/>
    </row>
    <row r="25" spans="1:64" ht="12" customHeight="1">
      <c r="A25" s="481"/>
      <c r="B25" s="481"/>
      <c r="C25" s="486"/>
      <c r="D25" s="487"/>
      <c r="E25" s="487"/>
      <c r="F25" s="487"/>
      <c r="G25" s="487"/>
      <c r="H25" s="487"/>
      <c r="I25" s="487"/>
      <c r="J25" s="488"/>
      <c r="K25" s="475"/>
      <c r="L25" s="476"/>
      <c r="M25" s="476"/>
      <c r="N25" s="477"/>
      <c r="O25" s="343">
        <v>15</v>
      </c>
      <c r="P25" s="345"/>
      <c r="Q25" s="27" t="str">
        <f t="shared" si="0"/>
        <v>  </v>
      </c>
      <c r="R25" s="28" t="s">
        <v>16</v>
      </c>
      <c r="S25" s="29" t="str">
        <f t="shared" si="1"/>
        <v>〇</v>
      </c>
      <c r="T25" s="343">
        <v>17</v>
      </c>
      <c r="U25" s="344"/>
      <c r="V25" s="30"/>
      <c r="W25" s="475"/>
      <c r="X25" s="476"/>
      <c r="Y25" s="477"/>
      <c r="Z25" s="467"/>
      <c r="AA25" s="467"/>
      <c r="AB25" s="467"/>
      <c r="AC25" s="467"/>
      <c r="AD25" s="467"/>
      <c r="AE25" s="467"/>
      <c r="AF25" s="467"/>
      <c r="AG25" s="465"/>
      <c r="AH25" s="385"/>
      <c r="AI25" s="385"/>
      <c r="AJ25" s="385"/>
      <c r="AK25" s="385"/>
      <c r="AL25" s="317"/>
      <c r="AM25" s="317"/>
      <c r="AN25" s="26"/>
      <c r="AO25" s="26"/>
      <c r="AP25" s="26"/>
      <c r="AQ25" s="26"/>
      <c r="AR25" s="26"/>
      <c r="AS25" s="26"/>
      <c r="BD25" s="21"/>
      <c r="BE25" s="10"/>
      <c r="BF25" s="10"/>
      <c r="BG25" s="10"/>
      <c r="BH25" s="10"/>
      <c r="BI25" s="10"/>
      <c r="BJ25" s="10"/>
      <c r="BK25" s="10"/>
      <c r="BL25" s="21"/>
    </row>
    <row r="26" spans="1:64" ht="12" customHeight="1">
      <c r="A26" s="481"/>
      <c r="B26" s="481"/>
      <c r="C26" s="489"/>
      <c r="D26" s="490"/>
      <c r="E26" s="490"/>
      <c r="F26" s="490"/>
      <c r="G26" s="490"/>
      <c r="H26" s="490"/>
      <c r="I26" s="490"/>
      <c r="J26" s="491"/>
      <c r="K26" s="478"/>
      <c r="L26" s="479"/>
      <c r="M26" s="479"/>
      <c r="N26" s="480"/>
      <c r="O26" s="346"/>
      <c r="P26" s="348"/>
      <c r="Q26" s="31" t="str">
        <f t="shared" si="0"/>
        <v>  </v>
      </c>
      <c r="R26" s="38" t="s">
        <v>17</v>
      </c>
      <c r="S26" s="33" t="str">
        <f t="shared" si="1"/>
        <v>  </v>
      </c>
      <c r="T26" s="346"/>
      <c r="U26" s="347"/>
      <c r="V26" s="39"/>
      <c r="W26" s="478"/>
      <c r="X26" s="479"/>
      <c r="Y26" s="480"/>
      <c r="Z26" s="467"/>
      <c r="AA26" s="467"/>
      <c r="AB26" s="467"/>
      <c r="AC26" s="467"/>
      <c r="AD26" s="467"/>
      <c r="AE26" s="467"/>
      <c r="AF26" s="467"/>
      <c r="AG26" s="469"/>
      <c r="AH26" s="470"/>
      <c r="AI26" s="470"/>
      <c r="AJ26" s="470"/>
      <c r="AK26" s="470"/>
      <c r="AL26" s="317"/>
      <c r="AM26" s="317"/>
      <c r="AN26" s="26"/>
      <c r="AO26" s="26"/>
      <c r="AP26" s="26"/>
      <c r="AQ26" s="26"/>
      <c r="AR26" s="26"/>
      <c r="AS26" s="26"/>
      <c r="BD26" s="21"/>
      <c r="BE26" s="10"/>
      <c r="BF26" s="10"/>
      <c r="BG26" s="10"/>
      <c r="BH26" s="10"/>
      <c r="BI26" s="10"/>
      <c r="BJ26" s="10"/>
      <c r="BK26" s="10"/>
      <c r="BL26" s="21"/>
    </row>
    <row r="27" spans="1:64" ht="12" customHeight="1">
      <c r="A27" s="481">
        <v>6</v>
      </c>
      <c r="B27" s="481"/>
      <c r="C27" s="482" t="str">
        <f>C5</f>
        <v>ノーティー　アト</v>
      </c>
      <c r="D27" s="482"/>
      <c r="E27" s="482"/>
      <c r="F27" s="482"/>
      <c r="G27" s="482"/>
      <c r="H27" s="482"/>
      <c r="I27" s="482"/>
      <c r="J27" s="482"/>
      <c r="K27" s="472">
        <f>COUNTIF(Q27:Q29,"〇")</f>
        <v>0</v>
      </c>
      <c r="L27" s="473"/>
      <c r="M27" s="473"/>
      <c r="N27" s="474"/>
      <c r="O27" s="349">
        <v>11</v>
      </c>
      <c r="P27" s="351"/>
      <c r="Q27" s="22" t="str">
        <f t="shared" si="0"/>
        <v>  </v>
      </c>
      <c r="R27" s="35" t="s">
        <v>15</v>
      </c>
      <c r="S27" s="24" t="str">
        <f t="shared" si="1"/>
        <v>〇</v>
      </c>
      <c r="T27" s="349">
        <v>15</v>
      </c>
      <c r="U27" s="350"/>
      <c r="V27" s="36"/>
      <c r="W27" s="472">
        <f>COUNTIF(S27:S29,"〇")</f>
        <v>2</v>
      </c>
      <c r="X27" s="473"/>
      <c r="Y27" s="474"/>
      <c r="Z27" s="467" t="str">
        <f>C7</f>
        <v>空</v>
      </c>
      <c r="AA27" s="467"/>
      <c r="AB27" s="467"/>
      <c r="AC27" s="467"/>
      <c r="AD27" s="467"/>
      <c r="AE27" s="467"/>
      <c r="AF27" s="467"/>
      <c r="AG27" s="468" t="str">
        <f>P5</f>
        <v>知多シーガルズ</v>
      </c>
      <c r="AH27" s="382"/>
      <c r="AI27" s="382"/>
      <c r="AJ27" s="382"/>
      <c r="AK27" s="382"/>
      <c r="AL27" s="467" t="str">
        <f>P6</f>
        <v>Sweet TAKA</v>
      </c>
      <c r="AM27" s="467"/>
      <c r="AN27" s="26"/>
      <c r="AO27" s="26"/>
      <c r="AP27" s="26"/>
      <c r="AQ27" s="26"/>
      <c r="AR27" s="26"/>
      <c r="AS27" s="26"/>
      <c r="BD27" s="10"/>
      <c r="BJ27" s="10"/>
      <c r="BK27" s="10"/>
      <c r="BL27" s="10"/>
    </row>
    <row r="28" spans="1:64" ht="12" customHeight="1">
      <c r="A28" s="481"/>
      <c r="B28" s="481"/>
      <c r="C28" s="482"/>
      <c r="D28" s="482"/>
      <c r="E28" s="482"/>
      <c r="F28" s="482"/>
      <c r="G28" s="482"/>
      <c r="H28" s="482"/>
      <c r="I28" s="482"/>
      <c r="J28" s="482"/>
      <c r="K28" s="475"/>
      <c r="L28" s="476"/>
      <c r="M28" s="476"/>
      <c r="N28" s="477"/>
      <c r="O28" s="343">
        <v>12</v>
      </c>
      <c r="P28" s="345"/>
      <c r="Q28" s="27" t="str">
        <f t="shared" si="0"/>
        <v>  </v>
      </c>
      <c r="R28" s="28" t="s">
        <v>16</v>
      </c>
      <c r="S28" s="29" t="str">
        <f t="shared" si="1"/>
        <v>〇</v>
      </c>
      <c r="T28" s="343">
        <v>15</v>
      </c>
      <c r="U28" s="344"/>
      <c r="V28" s="30"/>
      <c r="W28" s="475"/>
      <c r="X28" s="476"/>
      <c r="Y28" s="477"/>
      <c r="Z28" s="467"/>
      <c r="AA28" s="467"/>
      <c r="AB28" s="467"/>
      <c r="AC28" s="467"/>
      <c r="AD28" s="467"/>
      <c r="AE28" s="467"/>
      <c r="AF28" s="467"/>
      <c r="AG28" s="465"/>
      <c r="AH28" s="385"/>
      <c r="AI28" s="385"/>
      <c r="AJ28" s="385"/>
      <c r="AK28" s="385"/>
      <c r="AL28" s="467"/>
      <c r="AM28" s="467"/>
      <c r="AN28" s="26"/>
      <c r="AO28" s="26"/>
      <c r="AP28" s="26"/>
      <c r="AQ28" s="26"/>
      <c r="AR28" s="26"/>
      <c r="AS28" s="26"/>
      <c r="BD28" s="10"/>
      <c r="BJ28" s="10"/>
      <c r="BK28" s="10"/>
      <c r="BL28" s="10"/>
    </row>
    <row r="29" spans="1:64" ht="12" customHeight="1">
      <c r="A29" s="481"/>
      <c r="B29" s="481"/>
      <c r="C29" s="482"/>
      <c r="D29" s="482"/>
      <c r="E29" s="482"/>
      <c r="F29" s="482"/>
      <c r="G29" s="482"/>
      <c r="H29" s="482"/>
      <c r="I29" s="482"/>
      <c r="J29" s="482"/>
      <c r="K29" s="478"/>
      <c r="L29" s="479"/>
      <c r="M29" s="479"/>
      <c r="N29" s="480"/>
      <c r="O29" s="346"/>
      <c r="P29" s="348"/>
      <c r="Q29" s="31" t="str">
        <f t="shared" si="0"/>
        <v>  </v>
      </c>
      <c r="R29" s="38" t="s">
        <v>17</v>
      </c>
      <c r="S29" s="33" t="str">
        <f t="shared" si="1"/>
        <v>  </v>
      </c>
      <c r="T29" s="346"/>
      <c r="U29" s="347"/>
      <c r="V29" s="39"/>
      <c r="W29" s="478"/>
      <c r="X29" s="479"/>
      <c r="Y29" s="480"/>
      <c r="Z29" s="467"/>
      <c r="AA29" s="467"/>
      <c r="AB29" s="467"/>
      <c r="AC29" s="467"/>
      <c r="AD29" s="467"/>
      <c r="AE29" s="467"/>
      <c r="AF29" s="467"/>
      <c r="AG29" s="469"/>
      <c r="AH29" s="470"/>
      <c r="AI29" s="470"/>
      <c r="AJ29" s="470"/>
      <c r="AK29" s="470"/>
      <c r="AL29" s="467"/>
      <c r="AM29" s="467"/>
      <c r="AN29" s="26"/>
      <c r="AO29" s="26"/>
      <c r="AP29" s="26"/>
      <c r="AQ29" s="26"/>
      <c r="AR29" s="26"/>
      <c r="AS29" s="26"/>
      <c r="BD29" s="10"/>
      <c r="BJ29" s="10"/>
      <c r="BK29" s="10"/>
      <c r="BL29" s="10"/>
    </row>
    <row r="30" spans="1:64" ht="21" customHeight="1">
      <c r="A30" s="501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3"/>
      <c r="AN30" s="26"/>
      <c r="AO30" s="26"/>
      <c r="AP30" s="26"/>
      <c r="AQ30" s="26"/>
      <c r="AR30" s="26"/>
      <c r="AS30" s="26"/>
      <c r="BD30" s="10"/>
      <c r="BJ30" s="42"/>
      <c r="BK30" s="42"/>
      <c r="BL30" s="42"/>
    </row>
    <row r="31" spans="1:61" ht="12" customHeight="1">
      <c r="A31" s="481">
        <v>7</v>
      </c>
      <c r="B31" s="481"/>
      <c r="C31" s="467" t="str">
        <f>C6</f>
        <v>排球俱楽部　鰻</v>
      </c>
      <c r="D31" s="467"/>
      <c r="E31" s="467"/>
      <c r="F31" s="467"/>
      <c r="G31" s="467"/>
      <c r="H31" s="467"/>
      <c r="I31" s="467"/>
      <c r="J31" s="467"/>
      <c r="K31" s="472">
        <f>COUNTIF(Q31:Q33,"〇")</f>
        <v>2</v>
      </c>
      <c r="L31" s="473"/>
      <c r="M31" s="473"/>
      <c r="N31" s="474"/>
      <c r="O31" s="349">
        <v>15</v>
      </c>
      <c r="P31" s="351"/>
      <c r="Q31" s="22" t="str">
        <f aca="true" t="shared" si="2" ref="Q31:Q42">IF(O31&gt;T31,"〇","  ")</f>
        <v>〇</v>
      </c>
      <c r="R31" s="35" t="s">
        <v>15</v>
      </c>
      <c r="S31" s="24" t="str">
        <f aca="true" t="shared" si="3" ref="S31:S42">IF(T31&gt;O31,"〇","  ")</f>
        <v>  </v>
      </c>
      <c r="T31" s="349">
        <v>8</v>
      </c>
      <c r="U31" s="350"/>
      <c r="V31" s="40"/>
      <c r="W31" s="472">
        <f>COUNTIF(S31:S33,"〇")</f>
        <v>0</v>
      </c>
      <c r="X31" s="473"/>
      <c r="Y31" s="474"/>
      <c r="Z31" s="467" t="str">
        <f>P5</f>
        <v>知多シーガルズ</v>
      </c>
      <c r="AA31" s="467"/>
      <c r="AB31" s="467"/>
      <c r="AC31" s="467"/>
      <c r="AD31" s="467"/>
      <c r="AE31" s="467"/>
      <c r="AF31" s="467"/>
      <c r="AG31" s="468" t="str">
        <f>P6</f>
        <v>Sweet TAKA</v>
      </c>
      <c r="AH31" s="382"/>
      <c r="AI31" s="382"/>
      <c r="AJ31" s="382"/>
      <c r="AK31" s="382"/>
      <c r="AL31" s="467" t="str">
        <f>C7</f>
        <v>空</v>
      </c>
      <c r="AM31" s="467"/>
      <c r="AN31" s="26"/>
      <c r="AO31" s="26"/>
      <c r="AP31" s="26"/>
      <c r="AQ31" s="26"/>
      <c r="AR31" s="26"/>
      <c r="AS31" s="26"/>
      <c r="BD31" s="10"/>
      <c r="BG31" s="26"/>
      <c r="BH31" s="26"/>
      <c r="BI31" s="43"/>
    </row>
    <row r="32" spans="1:61" ht="12" customHeight="1">
      <c r="A32" s="481"/>
      <c r="B32" s="481"/>
      <c r="C32" s="467"/>
      <c r="D32" s="467"/>
      <c r="E32" s="467"/>
      <c r="F32" s="467"/>
      <c r="G32" s="467"/>
      <c r="H32" s="467"/>
      <c r="I32" s="467"/>
      <c r="J32" s="467"/>
      <c r="K32" s="475"/>
      <c r="L32" s="476"/>
      <c r="M32" s="476"/>
      <c r="N32" s="477"/>
      <c r="O32" s="343">
        <v>15</v>
      </c>
      <c r="P32" s="345"/>
      <c r="Q32" s="27" t="str">
        <f t="shared" si="2"/>
        <v>〇</v>
      </c>
      <c r="R32" s="28" t="s">
        <v>16</v>
      </c>
      <c r="S32" s="29" t="str">
        <f t="shared" si="3"/>
        <v>  </v>
      </c>
      <c r="T32" s="343">
        <v>6</v>
      </c>
      <c r="U32" s="344"/>
      <c r="V32" s="41"/>
      <c r="W32" s="475"/>
      <c r="X32" s="476"/>
      <c r="Y32" s="477"/>
      <c r="Z32" s="467"/>
      <c r="AA32" s="467"/>
      <c r="AB32" s="467"/>
      <c r="AC32" s="467"/>
      <c r="AD32" s="467"/>
      <c r="AE32" s="467"/>
      <c r="AF32" s="467"/>
      <c r="AG32" s="465"/>
      <c r="AH32" s="385"/>
      <c r="AI32" s="385"/>
      <c r="AJ32" s="385"/>
      <c r="AK32" s="385"/>
      <c r="AL32" s="467"/>
      <c r="AM32" s="467"/>
      <c r="AN32" s="26"/>
      <c r="AO32" s="26"/>
      <c r="AP32" s="26"/>
      <c r="AQ32" s="26"/>
      <c r="AR32" s="26"/>
      <c r="AS32" s="26"/>
      <c r="BD32" s="10"/>
      <c r="BG32" s="26"/>
      <c r="BH32" s="26"/>
      <c r="BI32" s="43"/>
    </row>
    <row r="33" spans="1:61" ht="12" customHeight="1">
      <c r="A33" s="481"/>
      <c r="B33" s="481"/>
      <c r="C33" s="467"/>
      <c r="D33" s="467"/>
      <c r="E33" s="467"/>
      <c r="F33" s="467"/>
      <c r="G33" s="467"/>
      <c r="H33" s="467"/>
      <c r="I33" s="467"/>
      <c r="J33" s="467"/>
      <c r="K33" s="478"/>
      <c r="L33" s="479"/>
      <c r="M33" s="479"/>
      <c r="N33" s="480"/>
      <c r="O33" s="346"/>
      <c r="P33" s="348"/>
      <c r="Q33" s="31" t="str">
        <f t="shared" si="2"/>
        <v>  </v>
      </c>
      <c r="R33" s="38" t="s">
        <v>17</v>
      </c>
      <c r="S33" s="33" t="str">
        <f t="shared" si="3"/>
        <v>  </v>
      </c>
      <c r="T33" s="346"/>
      <c r="U33" s="347"/>
      <c r="V33" s="37"/>
      <c r="W33" s="478"/>
      <c r="X33" s="479"/>
      <c r="Y33" s="480"/>
      <c r="Z33" s="467"/>
      <c r="AA33" s="467"/>
      <c r="AB33" s="467"/>
      <c r="AC33" s="467"/>
      <c r="AD33" s="467"/>
      <c r="AE33" s="467"/>
      <c r="AF33" s="467"/>
      <c r="AG33" s="469"/>
      <c r="AH33" s="470"/>
      <c r="AI33" s="470"/>
      <c r="AJ33" s="470"/>
      <c r="AK33" s="470"/>
      <c r="AL33" s="467"/>
      <c r="AM33" s="467"/>
      <c r="AN33" s="26"/>
      <c r="AO33" s="26"/>
      <c r="AP33" s="26"/>
      <c r="AQ33" s="26"/>
      <c r="AR33" s="26"/>
      <c r="AS33" s="26"/>
      <c r="BD33" s="10"/>
      <c r="BG33" s="26"/>
      <c r="BH33" s="26"/>
      <c r="BI33" s="43"/>
    </row>
    <row r="34" spans="1:61" ht="12" customHeight="1">
      <c r="A34" s="481">
        <v>8</v>
      </c>
      <c r="B34" s="481"/>
      <c r="C34" s="467" t="str">
        <f>C15</f>
        <v>空</v>
      </c>
      <c r="D34" s="467"/>
      <c r="E34" s="467"/>
      <c r="F34" s="467"/>
      <c r="G34" s="467"/>
      <c r="H34" s="467"/>
      <c r="I34" s="467"/>
      <c r="J34" s="467"/>
      <c r="K34" s="472">
        <f>COUNTIF(Q34:Q36,"〇")</f>
        <v>2</v>
      </c>
      <c r="L34" s="473"/>
      <c r="M34" s="473"/>
      <c r="N34" s="474"/>
      <c r="O34" s="349">
        <v>15</v>
      </c>
      <c r="P34" s="351"/>
      <c r="Q34" s="22" t="str">
        <f t="shared" si="2"/>
        <v>〇</v>
      </c>
      <c r="R34" s="35" t="s">
        <v>15</v>
      </c>
      <c r="S34" s="24" t="str">
        <f t="shared" si="3"/>
        <v>  </v>
      </c>
      <c r="T34" s="349">
        <v>10</v>
      </c>
      <c r="U34" s="350"/>
      <c r="V34" s="40"/>
      <c r="W34" s="472">
        <f>COUNTIF(S34:S36,"〇")</f>
        <v>0</v>
      </c>
      <c r="X34" s="473"/>
      <c r="Y34" s="474"/>
      <c r="Z34" s="467" t="str">
        <f>P6</f>
        <v>Sweet TAKA</v>
      </c>
      <c r="AA34" s="467"/>
      <c r="AB34" s="467"/>
      <c r="AC34" s="467"/>
      <c r="AD34" s="467"/>
      <c r="AE34" s="467"/>
      <c r="AF34" s="467"/>
      <c r="AG34" s="468" t="str">
        <f>P5</f>
        <v>知多シーガルズ</v>
      </c>
      <c r="AH34" s="382"/>
      <c r="AI34" s="382"/>
      <c r="AJ34" s="382"/>
      <c r="AK34" s="382"/>
      <c r="AL34" s="317" t="str">
        <f>C5</f>
        <v>ノーティー　アト</v>
      </c>
      <c r="AM34" s="317"/>
      <c r="AN34" s="26"/>
      <c r="AO34" s="26"/>
      <c r="AP34" s="26"/>
      <c r="AQ34" s="26"/>
      <c r="AR34" s="26"/>
      <c r="AS34" s="26"/>
      <c r="BD34" s="10"/>
      <c r="BG34" s="26"/>
      <c r="BH34" s="26"/>
      <c r="BI34" s="43"/>
    </row>
    <row r="35" spans="1:61" ht="12" customHeight="1">
      <c r="A35" s="481"/>
      <c r="B35" s="481"/>
      <c r="C35" s="467"/>
      <c r="D35" s="467"/>
      <c r="E35" s="467"/>
      <c r="F35" s="467"/>
      <c r="G35" s="467"/>
      <c r="H35" s="467"/>
      <c r="I35" s="467"/>
      <c r="J35" s="467"/>
      <c r="K35" s="475"/>
      <c r="L35" s="476"/>
      <c r="M35" s="476"/>
      <c r="N35" s="477"/>
      <c r="O35" s="343">
        <v>15</v>
      </c>
      <c r="P35" s="345"/>
      <c r="Q35" s="27" t="str">
        <f t="shared" si="2"/>
        <v>〇</v>
      </c>
      <c r="R35" s="28" t="s">
        <v>16</v>
      </c>
      <c r="S35" s="29" t="str">
        <f t="shared" si="3"/>
        <v>  </v>
      </c>
      <c r="T35" s="343">
        <v>10</v>
      </c>
      <c r="U35" s="344"/>
      <c r="V35" s="41"/>
      <c r="W35" s="475"/>
      <c r="X35" s="476"/>
      <c r="Y35" s="477"/>
      <c r="Z35" s="467"/>
      <c r="AA35" s="467"/>
      <c r="AB35" s="467"/>
      <c r="AC35" s="467"/>
      <c r="AD35" s="467"/>
      <c r="AE35" s="467"/>
      <c r="AF35" s="467"/>
      <c r="AG35" s="465"/>
      <c r="AH35" s="385"/>
      <c r="AI35" s="385"/>
      <c r="AJ35" s="385"/>
      <c r="AK35" s="385"/>
      <c r="AL35" s="317"/>
      <c r="AM35" s="317"/>
      <c r="AN35" s="26"/>
      <c r="AO35" s="26"/>
      <c r="AP35" s="26"/>
      <c r="AQ35" s="26"/>
      <c r="AR35" s="26"/>
      <c r="AS35" s="26"/>
      <c r="BD35" s="10"/>
      <c r="BG35" s="26"/>
      <c r="BH35" s="26"/>
      <c r="BI35" s="43"/>
    </row>
    <row r="36" spans="1:61" ht="12" customHeight="1">
      <c r="A36" s="481"/>
      <c r="B36" s="481"/>
      <c r="C36" s="467"/>
      <c r="D36" s="467"/>
      <c r="E36" s="467"/>
      <c r="F36" s="467"/>
      <c r="G36" s="467"/>
      <c r="H36" s="467"/>
      <c r="I36" s="467"/>
      <c r="J36" s="467"/>
      <c r="K36" s="478"/>
      <c r="L36" s="479"/>
      <c r="M36" s="479"/>
      <c r="N36" s="480"/>
      <c r="O36" s="346"/>
      <c r="P36" s="348"/>
      <c r="Q36" s="31" t="str">
        <f t="shared" si="2"/>
        <v>  </v>
      </c>
      <c r="R36" s="38" t="s">
        <v>17</v>
      </c>
      <c r="S36" s="33" t="str">
        <f t="shared" si="3"/>
        <v>  </v>
      </c>
      <c r="T36" s="346"/>
      <c r="U36" s="347"/>
      <c r="V36" s="37"/>
      <c r="W36" s="478"/>
      <c r="X36" s="479"/>
      <c r="Y36" s="480"/>
      <c r="Z36" s="467"/>
      <c r="AA36" s="467"/>
      <c r="AB36" s="467"/>
      <c r="AC36" s="467"/>
      <c r="AD36" s="467"/>
      <c r="AE36" s="467"/>
      <c r="AF36" s="467"/>
      <c r="AG36" s="469"/>
      <c r="AH36" s="470"/>
      <c r="AI36" s="470"/>
      <c r="AJ36" s="470"/>
      <c r="AK36" s="470"/>
      <c r="AL36" s="317"/>
      <c r="AM36" s="317"/>
      <c r="AN36" s="26"/>
      <c r="AO36" s="26"/>
      <c r="AP36" s="26"/>
      <c r="AQ36" s="26"/>
      <c r="AR36" s="26"/>
      <c r="AS36" s="26"/>
      <c r="BD36" s="10"/>
      <c r="BG36" s="26"/>
      <c r="BH36" s="26"/>
      <c r="BI36" s="43"/>
    </row>
    <row r="37" spans="1:61" ht="12" customHeight="1">
      <c r="A37" s="481">
        <v>9</v>
      </c>
      <c r="B37" s="481"/>
      <c r="C37" s="467" t="str">
        <f>C5</f>
        <v>ノーティー　アト</v>
      </c>
      <c r="D37" s="467"/>
      <c r="E37" s="467"/>
      <c r="F37" s="467"/>
      <c r="G37" s="467"/>
      <c r="H37" s="467"/>
      <c r="I37" s="467"/>
      <c r="J37" s="467"/>
      <c r="K37" s="472">
        <f>COUNTIF(Q37:Q39,"〇")</f>
        <v>2</v>
      </c>
      <c r="L37" s="473"/>
      <c r="M37" s="473"/>
      <c r="N37" s="474"/>
      <c r="O37" s="349">
        <v>9</v>
      </c>
      <c r="P37" s="351"/>
      <c r="Q37" s="22" t="str">
        <f t="shared" si="2"/>
        <v>  </v>
      </c>
      <c r="R37" s="35" t="s">
        <v>15</v>
      </c>
      <c r="S37" s="24" t="str">
        <f t="shared" si="3"/>
        <v>〇</v>
      </c>
      <c r="T37" s="349">
        <v>15</v>
      </c>
      <c r="U37" s="350"/>
      <c r="V37" s="40"/>
      <c r="W37" s="472">
        <f>COUNTIF(S37:S39,"〇")</f>
        <v>1</v>
      </c>
      <c r="X37" s="473"/>
      <c r="Y37" s="474"/>
      <c r="Z37" s="467" t="str">
        <f>P5</f>
        <v>知多シーガルズ</v>
      </c>
      <c r="AA37" s="467"/>
      <c r="AB37" s="467"/>
      <c r="AC37" s="467"/>
      <c r="AD37" s="467"/>
      <c r="AE37" s="467"/>
      <c r="AF37" s="467"/>
      <c r="AG37" s="468" t="str">
        <f>C6</f>
        <v>排球俱楽部　鰻</v>
      </c>
      <c r="AH37" s="382"/>
      <c r="AI37" s="382"/>
      <c r="AJ37" s="382"/>
      <c r="AK37" s="382"/>
      <c r="AL37" s="467" t="str">
        <f>P6</f>
        <v>Sweet TAKA</v>
      </c>
      <c r="AM37" s="467"/>
      <c r="AN37" s="26"/>
      <c r="AO37" s="26"/>
      <c r="AP37" s="26"/>
      <c r="AQ37" s="26"/>
      <c r="AR37" s="26"/>
      <c r="AS37" s="26"/>
      <c r="BD37" s="10"/>
      <c r="BG37" s="26"/>
      <c r="BH37" s="26"/>
      <c r="BI37" s="43"/>
    </row>
    <row r="38" spans="1:61" ht="12" customHeight="1">
      <c r="A38" s="481"/>
      <c r="B38" s="481"/>
      <c r="C38" s="467"/>
      <c r="D38" s="467"/>
      <c r="E38" s="467"/>
      <c r="F38" s="467"/>
      <c r="G38" s="467"/>
      <c r="H38" s="467"/>
      <c r="I38" s="467"/>
      <c r="J38" s="467"/>
      <c r="K38" s="475"/>
      <c r="L38" s="476"/>
      <c r="M38" s="476"/>
      <c r="N38" s="477"/>
      <c r="O38" s="343">
        <v>15</v>
      </c>
      <c r="P38" s="345"/>
      <c r="Q38" s="27" t="str">
        <f t="shared" si="2"/>
        <v>〇</v>
      </c>
      <c r="R38" s="28" t="s">
        <v>16</v>
      </c>
      <c r="S38" s="29" t="str">
        <f t="shared" si="3"/>
        <v>  </v>
      </c>
      <c r="T38" s="343">
        <v>8</v>
      </c>
      <c r="U38" s="344"/>
      <c r="V38" s="41"/>
      <c r="W38" s="475"/>
      <c r="X38" s="476"/>
      <c r="Y38" s="477"/>
      <c r="Z38" s="467"/>
      <c r="AA38" s="467"/>
      <c r="AB38" s="467"/>
      <c r="AC38" s="467"/>
      <c r="AD38" s="467"/>
      <c r="AE38" s="467"/>
      <c r="AF38" s="467"/>
      <c r="AG38" s="465"/>
      <c r="AH38" s="385"/>
      <c r="AI38" s="385"/>
      <c r="AJ38" s="385"/>
      <c r="AK38" s="385"/>
      <c r="AL38" s="467"/>
      <c r="AM38" s="467"/>
      <c r="AN38" s="26"/>
      <c r="AO38" s="26"/>
      <c r="AP38" s="26"/>
      <c r="AQ38" s="26"/>
      <c r="AR38" s="26"/>
      <c r="AS38" s="26"/>
      <c r="BD38" s="10"/>
      <c r="BG38" s="26"/>
      <c r="BH38" s="26"/>
      <c r="BI38" s="43"/>
    </row>
    <row r="39" spans="1:61" ht="12" customHeight="1">
      <c r="A39" s="481"/>
      <c r="B39" s="481"/>
      <c r="C39" s="467"/>
      <c r="D39" s="467"/>
      <c r="E39" s="467"/>
      <c r="F39" s="467"/>
      <c r="G39" s="467"/>
      <c r="H39" s="467"/>
      <c r="I39" s="467"/>
      <c r="J39" s="467"/>
      <c r="K39" s="478"/>
      <c r="L39" s="479"/>
      <c r="M39" s="479"/>
      <c r="N39" s="480"/>
      <c r="O39" s="346">
        <v>15</v>
      </c>
      <c r="P39" s="348"/>
      <c r="Q39" s="31" t="str">
        <f t="shared" si="2"/>
        <v>〇</v>
      </c>
      <c r="R39" s="38" t="s">
        <v>17</v>
      </c>
      <c r="S39" s="33" t="str">
        <f t="shared" si="3"/>
        <v>  </v>
      </c>
      <c r="T39" s="346">
        <v>5</v>
      </c>
      <c r="U39" s="347"/>
      <c r="V39" s="37"/>
      <c r="W39" s="478"/>
      <c r="X39" s="479"/>
      <c r="Y39" s="480"/>
      <c r="Z39" s="467"/>
      <c r="AA39" s="467"/>
      <c r="AB39" s="467"/>
      <c r="AC39" s="467"/>
      <c r="AD39" s="467"/>
      <c r="AE39" s="467"/>
      <c r="AF39" s="467"/>
      <c r="AG39" s="469"/>
      <c r="AH39" s="470"/>
      <c r="AI39" s="470"/>
      <c r="AJ39" s="470"/>
      <c r="AK39" s="470"/>
      <c r="AL39" s="467"/>
      <c r="AM39" s="467"/>
      <c r="AN39" s="26"/>
      <c r="AO39" s="26"/>
      <c r="AP39" s="26"/>
      <c r="AQ39" s="26"/>
      <c r="AR39" s="26"/>
      <c r="AS39" s="26"/>
      <c r="BD39" s="10"/>
      <c r="BG39" s="26"/>
      <c r="BH39" s="26"/>
      <c r="BI39" s="43"/>
    </row>
    <row r="40" spans="1:61" ht="12" customHeight="1">
      <c r="A40" s="471">
        <v>10</v>
      </c>
      <c r="B40" s="471"/>
      <c r="C40" s="467" t="str">
        <f>C6</f>
        <v>排球俱楽部　鰻</v>
      </c>
      <c r="D40" s="467"/>
      <c r="E40" s="467"/>
      <c r="F40" s="467"/>
      <c r="G40" s="467"/>
      <c r="H40" s="467"/>
      <c r="I40" s="467"/>
      <c r="J40" s="467"/>
      <c r="K40" s="472">
        <f>COUNTIF(Q40:Q42,"〇")</f>
        <v>0</v>
      </c>
      <c r="L40" s="473"/>
      <c r="M40" s="473"/>
      <c r="N40" s="474"/>
      <c r="O40" s="349">
        <v>9</v>
      </c>
      <c r="P40" s="351"/>
      <c r="Q40" s="22" t="str">
        <f t="shared" si="2"/>
        <v>  </v>
      </c>
      <c r="R40" s="35" t="s">
        <v>15</v>
      </c>
      <c r="S40" s="24" t="str">
        <f t="shared" si="3"/>
        <v>〇</v>
      </c>
      <c r="T40" s="349">
        <v>15</v>
      </c>
      <c r="U40" s="350"/>
      <c r="V40" s="40"/>
      <c r="W40" s="472">
        <f>COUNTIF(S40:S42,"〇")</f>
        <v>2</v>
      </c>
      <c r="X40" s="473"/>
      <c r="Y40" s="474"/>
      <c r="Z40" s="467" t="str">
        <f>P6</f>
        <v>Sweet TAKA</v>
      </c>
      <c r="AA40" s="467"/>
      <c r="AB40" s="467"/>
      <c r="AC40" s="467"/>
      <c r="AD40" s="467"/>
      <c r="AE40" s="467"/>
      <c r="AF40" s="467"/>
      <c r="AG40" s="468" t="str">
        <f>C5</f>
        <v>ノーティー　アト</v>
      </c>
      <c r="AH40" s="382"/>
      <c r="AI40" s="382"/>
      <c r="AJ40" s="382"/>
      <c r="AK40" s="382"/>
      <c r="AL40" s="467" t="str">
        <f>P5</f>
        <v>知多シーガルズ</v>
      </c>
      <c r="AM40" s="467"/>
      <c r="AN40" s="26"/>
      <c r="AO40" s="26"/>
      <c r="AP40" s="26"/>
      <c r="AQ40" s="26"/>
      <c r="AR40" s="26"/>
      <c r="AS40" s="26"/>
      <c r="BD40" s="10"/>
      <c r="BG40" s="26"/>
      <c r="BH40" s="26"/>
      <c r="BI40" s="43"/>
    </row>
    <row r="41" spans="1:61" ht="12" customHeight="1">
      <c r="A41" s="471"/>
      <c r="B41" s="471"/>
      <c r="C41" s="467"/>
      <c r="D41" s="467"/>
      <c r="E41" s="467"/>
      <c r="F41" s="467"/>
      <c r="G41" s="467"/>
      <c r="H41" s="467"/>
      <c r="I41" s="467"/>
      <c r="J41" s="467"/>
      <c r="K41" s="475"/>
      <c r="L41" s="476"/>
      <c r="M41" s="476"/>
      <c r="N41" s="477"/>
      <c r="O41" s="343">
        <v>9</v>
      </c>
      <c r="P41" s="345"/>
      <c r="Q41" s="27" t="str">
        <f t="shared" si="2"/>
        <v>  </v>
      </c>
      <c r="R41" s="28" t="s">
        <v>16</v>
      </c>
      <c r="S41" s="29" t="str">
        <f t="shared" si="3"/>
        <v>〇</v>
      </c>
      <c r="T41" s="343">
        <v>15</v>
      </c>
      <c r="U41" s="344"/>
      <c r="V41" s="41"/>
      <c r="W41" s="475"/>
      <c r="X41" s="476"/>
      <c r="Y41" s="477"/>
      <c r="Z41" s="467"/>
      <c r="AA41" s="467"/>
      <c r="AB41" s="467"/>
      <c r="AC41" s="467"/>
      <c r="AD41" s="467"/>
      <c r="AE41" s="467"/>
      <c r="AF41" s="467"/>
      <c r="AG41" s="465"/>
      <c r="AH41" s="385"/>
      <c r="AI41" s="385"/>
      <c r="AJ41" s="385"/>
      <c r="AK41" s="385"/>
      <c r="AL41" s="467"/>
      <c r="AM41" s="467"/>
      <c r="AN41" s="26"/>
      <c r="AO41" s="26"/>
      <c r="AP41" s="26"/>
      <c r="AQ41" s="26"/>
      <c r="AR41" s="26"/>
      <c r="AS41" s="26"/>
      <c r="BD41" s="10"/>
      <c r="BG41" s="26"/>
      <c r="BH41" s="26"/>
      <c r="BI41" s="43"/>
    </row>
    <row r="42" spans="1:61" ht="12" customHeight="1">
      <c r="A42" s="471"/>
      <c r="B42" s="471"/>
      <c r="C42" s="467"/>
      <c r="D42" s="467"/>
      <c r="E42" s="467"/>
      <c r="F42" s="467"/>
      <c r="G42" s="467"/>
      <c r="H42" s="467"/>
      <c r="I42" s="467"/>
      <c r="J42" s="467"/>
      <c r="K42" s="478"/>
      <c r="L42" s="479"/>
      <c r="M42" s="479"/>
      <c r="N42" s="480"/>
      <c r="O42" s="346"/>
      <c r="P42" s="348"/>
      <c r="Q42" s="31" t="str">
        <f t="shared" si="2"/>
        <v>  </v>
      </c>
      <c r="R42" s="38" t="s">
        <v>17</v>
      </c>
      <c r="S42" s="33" t="str">
        <f t="shared" si="3"/>
        <v>  </v>
      </c>
      <c r="T42" s="346"/>
      <c r="U42" s="347"/>
      <c r="V42" s="37"/>
      <c r="W42" s="478"/>
      <c r="X42" s="479"/>
      <c r="Y42" s="480"/>
      <c r="Z42" s="467"/>
      <c r="AA42" s="467"/>
      <c r="AB42" s="467"/>
      <c r="AC42" s="467"/>
      <c r="AD42" s="467"/>
      <c r="AE42" s="467"/>
      <c r="AF42" s="467"/>
      <c r="AG42" s="469"/>
      <c r="AH42" s="470"/>
      <c r="AI42" s="470"/>
      <c r="AJ42" s="470"/>
      <c r="AK42" s="470"/>
      <c r="AL42" s="467"/>
      <c r="AM42" s="467"/>
      <c r="AN42" s="26"/>
      <c r="AO42" s="26"/>
      <c r="AP42" s="26"/>
      <c r="AQ42" s="26"/>
      <c r="AR42" s="26"/>
      <c r="AS42" s="26"/>
      <c r="BD42" s="10"/>
      <c r="BG42" s="26"/>
      <c r="BH42" s="26"/>
      <c r="BI42" s="43"/>
    </row>
    <row r="43" spans="3:61" ht="15" customHeight="1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44"/>
      <c r="P43" s="44"/>
      <c r="Q43" s="44"/>
      <c r="S43" s="26"/>
      <c r="T43" s="44"/>
      <c r="U43" s="44"/>
      <c r="V43" s="44"/>
      <c r="W43" s="26"/>
      <c r="X43" s="26"/>
      <c r="Y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BD43" s="10"/>
      <c r="BG43" s="26"/>
      <c r="BH43" s="26"/>
      <c r="BI43" s="43"/>
    </row>
    <row r="44" spans="1:39" s="10" customFormat="1" ht="18" customHeight="1">
      <c r="A44" s="445" t="s">
        <v>18</v>
      </c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</row>
    <row r="45" s="10" customFormat="1" ht="6" customHeight="1" thickBot="1">
      <c r="AH45" s="18"/>
    </row>
    <row r="46" spans="1:39" s="10" customFormat="1" ht="15" customHeight="1">
      <c r="A46" s="433" t="s">
        <v>19</v>
      </c>
      <c r="B46" s="446" t="s">
        <v>20</v>
      </c>
      <c r="C46" s="447"/>
      <c r="D46" s="448"/>
      <c r="E46" s="45"/>
      <c r="F46" s="436" t="str">
        <f>B50</f>
        <v>ノーティー　アト</v>
      </c>
      <c r="G46" s="437"/>
      <c r="H46" s="437"/>
      <c r="I46" s="437"/>
      <c r="J46" s="454"/>
      <c r="K46" s="459" t="str">
        <f>B56</f>
        <v>排球俱楽部　鰻</v>
      </c>
      <c r="L46" s="437"/>
      <c r="M46" s="437"/>
      <c r="N46" s="437"/>
      <c r="O46" s="454"/>
      <c r="P46" s="459" t="str">
        <f>B62</f>
        <v>空</v>
      </c>
      <c r="Q46" s="437"/>
      <c r="R46" s="437"/>
      <c r="S46" s="437"/>
      <c r="T46" s="454"/>
      <c r="U46" s="459" t="str">
        <f>B68</f>
        <v>知多シーガルズ</v>
      </c>
      <c r="V46" s="437"/>
      <c r="W46" s="437"/>
      <c r="X46" s="437"/>
      <c r="Y46" s="454"/>
      <c r="Z46" s="462" t="str">
        <f>B74</f>
        <v>Sweet TAKA</v>
      </c>
      <c r="AA46" s="463"/>
      <c r="AB46" s="463"/>
      <c r="AC46" s="463"/>
      <c r="AD46" s="464"/>
      <c r="AE46" s="446" t="s">
        <v>21</v>
      </c>
      <c r="AF46" s="447"/>
      <c r="AG46" s="424"/>
      <c r="AH46" s="423" t="s">
        <v>22</v>
      </c>
      <c r="AI46" s="447"/>
      <c r="AJ46" s="424"/>
      <c r="AK46" s="423" t="s">
        <v>23</v>
      </c>
      <c r="AL46" s="424"/>
      <c r="AM46" s="429" t="s">
        <v>24</v>
      </c>
    </row>
    <row r="47" spans="1:39" s="10" customFormat="1" ht="15" customHeight="1">
      <c r="A47" s="434"/>
      <c r="B47" s="449"/>
      <c r="C47" s="367"/>
      <c r="D47" s="450"/>
      <c r="F47" s="408"/>
      <c r="G47" s="409"/>
      <c r="H47" s="409"/>
      <c r="I47" s="409"/>
      <c r="J47" s="455"/>
      <c r="K47" s="460"/>
      <c r="L47" s="409"/>
      <c r="M47" s="409"/>
      <c r="N47" s="409"/>
      <c r="O47" s="455"/>
      <c r="P47" s="460"/>
      <c r="Q47" s="409"/>
      <c r="R47" s="409"/>
      <c r="S47" s="409"/>
      <c r="T47" s="455"/>
      <c r="U47" s="460"/>
      <c r="V47" s="409"/>
      <c r="W47" s="409"/>
      <c r="X47" s="409"/>
      <c r="Y47" s="455"/>
      <c r="Z47" s="465"/>
      <c r="AA47" s="385"/>
      <c r="AB47" s="385"/>
      <c r="AC47" s="385"/>
      <c r="AD47" s="386"/>
      <c r="AE47" s="449"/>
      <c r="AF47" s="367"/>
      <c r="AG47" s="426"/>
      <c r="AH47" s="425"/>
      <c r="AI47" s="367"/>
      <c r="AJ47" s="426"/>
      <c r="AK47" s="425"/>
      <c r="AL47" s="426"/>
      <c r="AM47" s="430"/>
    </row>
    <row r="48" spans="1:42" s="10" customFormat="1" ht="15" customHeight="1">
      <c r="A48" s="434"/>
      <c r="B48" s="449"/>
      <c r="C48" s="367"/>
      <c r="D48" s="450"/>
      <c r="F48" s="408"/>
      <c r="G48" s="409"/>
      <c r="H48" s="409"/>
      <c r="I48" s="409"/>
      <c r="J48" s="455"/>
      <c r="K48" s="460"/>
      <c r="L48" s="409"/>
      <c r="M48" s="409"/>
      <c r="N48" s="409"/>
      <c r="O48" s="455"/>
      <c r="P48" s="460"/>
      <c r="Q48" s="409"/>
      <c r="R48" s="409"/>
      <c r="S48" s="409"/>
      <c r="T48" s="455"/>
      <c r="U48" s="460"/>
      <c r="V48" s="409"/>
      <c r="W48" s="409"/>
      <c r="X48" s="409"/>
      <c r="Y48" s="455"/>
      <c r="Z48" s="465"/>
      <c r="AA48" s="385"/>
      <c r="AB48" s="385"/>
      <c r="AC48" s="385"/>
      <c r="AD48" s="386"/>
      <c r="AE48" s="449"/>
      <c r="AF48" s="367"/>
      <c r="AG48" s="426"/>
      <c r="AH48" s="425"/>
      <c r="AI48" s="367"/>
      <c r="AJ48" s="426"/>
      <c r="AK48" s="425"/>
      <c r="AL48" s="426"/>
      <c r="AM48" s="430"/>
      <c r="AO48" s="367" t="s">
        <v>25</v>
      </c>
      <c r="AP48" s="432" t="s">
        <v>26</v>
      </c>
    </row>
    <row r="49" spans="1:42" s="10" customFormat="1" ht="15" customHeight="1" thickBot="1">
      <c r="A49" s="435"/>
      <c r="B49" s="451"/>
      <c r="C49" s="452"/>
      <c r="D49" s="453"/>
      <c r="E49" s="46"/>
      <c r="F49" s="456"/>
      <c r="G49" s="457"/>
      <c r="H49" s="457"/>
      <c r="I49" s="457"/>
      <c r="J49" s="458"/>
      <c r="K49" s="461"/>
      <c r="L49" s="457"/>
      <c r="M49" s="457"/>
      <c r="N49" s="457"/>
      <c r="O49" s="458"/>
      <c r="P49" s="461"/>
      <c r="Q49" s="457"/>
      <c r="R49" s="457"/>
      <c r="S49" s="457"/>
      <c r="T49" s="458"/>
      <c r="U49" s="461"/>
      <c r="V49" s="457"/>
      <c r="W49" s="457"/>
      <c r="X49" s="457"/>
      <c r="Y49" s="458"/>
      <c r="Z49" s="466"/>
      <c r="AA49" s="388"/>
      <c r="AB49" s="388"/>
      <c r="AC49" s="388"/>
      <c r="AD49" s="389"/>
      <c r="AE49" s="451"/>
      <c r="AF49" s="452"/>
      <c r="AG49" s="428"/>
      <c r="AH49" s="427"/>
      <c r="AI49" s="452"/>
      <c r="AJ49" s="428"/>
      <c r="AK49" s="427"/>
      <c r="AL49" s="428"/>
      <c r="AM49" s="431"/>
      <c r="AO49" s="367"/>
      <c r="AP49" s="432"/>
    </row>
    <row r="50" spans="1:52" ht="18" customHeight="1">
      <c r="A50" s="433" t="str">
        <f>J2</f>
        <v>〔種 目　： トリムフリー 〕</v>
      </c>
      <c r="B50" s="436" t="str">
        <f>C5</f>
        <v>ノーティー　アト</v>
      </c>
      <c r="C50" s="437"/>
      <c r="D50" s="438"/>
      <c r="E50" s="439" t="e">
        <f>IF($CB$112="A",CD114,IF($CB$112="B",CG114,CJ114))</f>
        <v>#REF!</v>
      </c>
      <c r="F50" s="440"/>
      <c r="G50" s="441"/>
      <c r="H50" s="441"/>
      <c r="I50" s="441"/>
      <c r="J50" s="442"/>
      <c r="K50" s="47">
        <f>COUNTIF(L53:L55,"○")</f>
        <v>0</v>
      </c>
      <c r="L50" s="47"/>
      <c r="M50" s="47" t="s">
        <v>27</v>
      </c>
      <c r="N50" s="47"/>
      <c r="O50" s="48">
        <f>COUNTIF(N53:N55,"○")</f>
        <v>2</v>
      </c>
      <c r="P50" s="47">
        <f>COUNTIF(Q53:Q55,"○")</f>
        <v>0</v>
      </c>
      <c r="Q50" s="47"/>
      <c r="R50" s="47" t="s">
        <v>28</v>
      </c>
      <c r="S50" s="47"/>
      <c r="T50" s="48">
        <f>COUNTIF(S53:S55,"○")</f>
        <v>2</v>
      </c>
      <c r="U50" s="47">
        <f>COUNTIF(V53:V55,"○")</f>
        <v>2</v>
      </c>
      <c r="V50" s="47"/>
      <c r="W50" s="47" t="s">
        <v>29</v>
      </c>
      <c r="X50" s="47"/>
      <c r="Y50" s="48">
        <f>COUNTIF(X53:X55,"○")</f>
        <v>1</v>
      </c>
      <c r="Z50" s="47">
        <f>COUNTIF(AA53:AA55,"○")</f>
        <v>2</v>
      </c>
      <c r="AA50" s="47"/>
      <c r="AB50" s="47" t="s">
        <v>30</v>
      </c>
      <c r="AC50" s="47"/>
      <c r="AD50" s="48">
        <f>COUNTIF(AC53:AC55,"○")</f>
        <v>1</v>
      </c>
      <c r="AE50" s="309">
        <f>COUNTIF(F51:AD51,"○")</f>
        <v>2</v>
      </c>
      <c r="AF50" s="286" t="s">
        <v>31</v>
      </c>
      <c r="AG50" s="287">
        <f>COUNTIF(J52:AD52,"○")</f>
        <v>2</v>
      </c>
      <c r="AH50" s="285">
        <f>IF(AJ54=0,10,AH54/AJ54)</f>
        <v>0.6666666666666666</v>
      </c>
      <c r="AI50" s="286"/>
      <c r="AJ50" s="287"/>
      <c r="AK50" s="285"/>
      <c r="AL50" s="421">
        <f>SUM(F53:F55,K53:K55,P53:P55,U53:U55,Z53:Z55)/SUM(J53:J55,O53:O55,T53:T55,Y53:Y55,AD53:AD55)</f>
        <v>0.9621212121212122</v>
      </c>
      <c r="AM50" s="422">
        <f>IF(AO$88=AO$87,RANK(AY50,AY$50:AY$79,0),"")</f>
        <v>4</v>
      </c>
      <c r="AO50" s="9">
        <f>SUM(AE50:AG55)</f>
        <v>4</v>
      </c>
      <c r="AP50" s="9">
        <f>AQ50-AR50</f>
        <v>0</v>
      </c>
      <c r="AQ50" s="9">
        <f>SUM(F50:AD50)</f>
        <v>10</v>
      </c>
      <c r="AR50" s="9">
        <f>SUM(AH54:AJ55)</f>
        <v>10</v>
      </c>
      <c r="AT50" s="367">
        <f>RANK(AE50,AE$50:AE$79,1)</f>
        <v>2</v>
      </c>
      <c r="AU50" s="367">
        <f>RANK(AZ50,AZ$50:AZ$79,1)</f>
        <v>2</v>
      </c>
      <c r="AV50" s="367">
        <f>RANK(AL50,AL$50:AL$79,1)</f>
        <v>2</v>
      </c>
      <c r="AW50" s="367">
        <f>AT50*100</f>
        <v>200</v>
      </c>
      <c r="AX50" s="367">
        <f>AU50*10</f>
        <v>20</v>
      </c>
      <c r="AY50" s="367">
        <f>SUM(AV50:AX55)</f>
        <v>222</v>
      </c>
      <c r="AZ50" s="367">
        <f>AH50-AJ50</f>
        <v>0.6666666666666666</v>
      </c>
    </row>
    <row r="51" spans="1:52" ht="13.5" customHeight="1" hidden="1">
      <c r="A51" s="434"/>
      <c r="B51" s="408"/>
      <c r="C51" s="409"/>
      <c r="D51" s="410"/>
      <c r="E51" s="390"/>
      <c r="F51" s="443"/>
      <c r="G51" s="396"/>
      <c r="H51" s="396"/>
      <c r="I51" s="396"/>
      <c r="J51" s="417"/>
      <c r="K51" s="19" t="str">
        <f>IF(K50&gt;O50,"○","　")</f>
        <v>　</v>
      </c>
      <c r="L51" s="19"/>
      <c r="M51" s="19"/>
      <c r="N51" s="19"/>
      <c r="O51" s="49"/>
      <c r="P51" s="19" t="str">
        <f>IF(P50&gt;T50,"○","　")</f>
        <v>　</v>
      </c>
      <c r="Q51" s="19"/>
      <c r="R51" s="19"/>
      <c r="S51" s="19"/>
      <c r="T51" s="49"/>
      <c r="U51" s="19" t="str">
        <f>IF(U50&gt;Y50,"○","　")</f>
        <v>○</v>
      </c>
      <c r="V51" s="19"/>
      <c r="W51" s="19"/>
      <c r="X51" s="19"/>
      <c r="Y51" s="49"/>
      <c r="Z51" s="19" t="str">
        <f>IF(Z50&gt;AD50,"○","　")</f>
        <v>○</v>
      </c>
      <c r="AA51" s="19"/>
      <c r="AB51" s="19"/>
      <c r="AC51" s="19"/>
      <c r="AD51" s="49"/>
      <c r="AE51" s="311"/>
      <c r="AF51" s="233"/>
      <c r="AG51" s="289"/>
      <c r="AH51" s="288"/>
      <c r="AI51" s="233"/>
      <c r="AJ51" s="289"/>
      <c r="AK51" s="288"/>
      <c r="AL51" s="376"/>
      <c r="AM51" s="379"/>
      <c r="AT51" s="367"/>
      <c r="AU51" s="367"/>
      <c r="AV51" s="367"/>
      <c r="AW51" s="367"/>
      <c r="AX51" s="367"/>
      <c r="AY51" s="367"/>
      <c r="AZ51" s="367"/>
    </row>
    <row r="52" spans="1:52" ht="13.5" customHeight="1" hidden="1">
      <c r="A52" s="434"/>
      <c r="B52" s="408"/>
      <c r="C52" s="409"/>
      <c r="D52" s="410"/>
      <c r="E52" s="390"/>
      <c r="F52" s="443"/>
      <c r="G52" s="396"/>
      <c r="H52" s="396"/>
      <c r="I52" s="396"/>
      <c r="J52" s="417"/>
      <c r="K52" s="19"/>
      <c r="L52" s="19"/>
      <c r="M52" s="19"/>
      <c r="N52" s="19"/>
      <c r="O52" s="49" t="str">
        <f>IF(O50&gt;K50,"○","　")</f>
        <v>○</v>
      </c>
      <c r="P52" s="19"/>
      <c r="Q52" s="19"/>
      <c r="R52" s="19"/>
      <c r="S52" s="19"/>
      <c r="T52" s="49" t="str">
        <f>IF(T50&gt;P50,"○","　")</f>
        <v>○</v>
      </c>
      <c r="U52" s="19"/>
      <c r="V52" s="19"/>
      <c r="W52" s="19"/>
      <c r="X52" s="19"/>
      <c r="Y52" s="49" t="str">
        <f>IF(Y50&gt;U50,"○","　")</f>
        <v>　</v>
      </c>
      <c r="Z52" s="19"/>
      <c r="AA52" s="19"/>
      <c r="AB52" s="19"/>
      <c r="AC52" s="19"/>
      <c r="AD52" s="49" t="str">
        <f>IF(AD50&gt;Z50,"○","　")</f>
        <v>　</v>
      </c>
      <c r="AE52" s="311"/>
      <c r="AF52" s="233"/>
      <c r="AG52" s="289"/>
      <c r="AH52" s="288"/>
      <c r="AI52" s="233"/>
      <c r="AJ52" s="289"/>
      <c r="AK52" s="288"/>
      <c r="AL52" s="376"/>
      <c r="AM52" s="379"/>
      <c r="AT52" s="367"/>
      <c r="AU52" s="367"/>
      <c r="AV52" s="367"/>
      <c r="AW52" s="367"/>
      <c r="AX52" s="367"/>
      <c r="AY52" s="367"/>
      <c r="AZ52" s="367"/>
    </row>
    <row r="53" spans="1:52" ht="18" customHeight="1">
      <c r="A53" s="434"/>
      <c r="B53" s="408"/>
      <c r="C53" s="409"/>
      <c r="D53" s="410"/>
      <c r="E53" s="390"/>
      <c r="F53" s="443"/>
      <c r="G53" s="396"/>
      <c r="H53" s="396"/>
      <c r="I53" s="396"/>
      <c r="J53" s="417"/>
      <c r="K53" s="19">
        <f>O12</f>
        <v>13</v>
      </c>
      <c r="L53" s="19" t="str">
        <f>IF(K53&gt;O53,"○","　")</f>
        <v>　</v>
      </c>
      <c r="M53" s="19" t="s">
        <v>31</v>
      </c>
      <c r="N53" s="19" t="str">
        <f>IF(O53&gt;K53,"○","　")</f>
        <v>○</v>
      </c>
      <c r="O53" s="49">
        <f>T12</f>
        <v>15</v>
      </c>
      <c r="P53" s="19">
        <f>O27</f>
        <v>11</v>
      </c>
      <c r="Q53" s="19" t="str">
        <f>IF(P53&gt;T53,"○","　")</f>
        <v>　</v>
      </c>
      <c r="R53" s="19" t="s">
        <v>31</v>
      </c>
      <c r="S53" s="19" t="str">
        <f>IF(T53&gt;P53,"○","　")</f>
        <v>○</v>
      </c>
      <c r="T53" s="49">
        <f>T27</f>
        <v>15</v>
      </c>
      <c r="U53" s="19">
        <f>O37</f>
        <v>9</v>
      </c>
      <c r="V53" s="19" t="str">
        <f>IF(U53&gt;Y53,"○","　")</f>
        <v>　</v>
      </c>
      <c r="W53" s="19" t="s">
        <v>31</v>
      </c>
      <c r="X53" s="19" t="str">
        <f>IF(Y53&gt;U53,"○","　")</f>
        <v>○</v>
      </c>
      <c r="Y53" s="49">
        <f>T37</f>
        <v>15</v>
      </c>
      <c r="Z53" s="19">
        <f>O18</f>
        <v>9</v>
      </c>
      <c r="AA53" s="19" t="str">
        <f>IF(Z53&gt;AD53,"○","　")</f>
        <v>　</v>
      </c>
      <c r="AB53" s="19" t="s">
        <v>31</v>
      </c>
      <c r="AC53" s="19" t="str">
        <f>IF(AD53&gt;Z53,"○","　")</f>
        <v>○</v>
      </c>
      <c r="AD53" s="49">
        <f>T18</f>
        <v>15</v>
      </c>
      <c r="AE53" s="311"/>
      <c r="AF53" s="233"/>
      <c r="AG53" s="289"/>
      <c r="AH53" s="288"/>
      <c r="AI53" s="233"/>
      <c r="AJ53" s="289"/>
      <c r="AK53" s="288"/>
      <c r="AL53" s="376"/>
      <c r="AM53" s="379"/>
      <c r="AT53" s="367"/>
      <c r="AU53" s="367"/>
      <c r="AV53" s="367"/>
      <c r="AW53" s="367"/>
      <c r="AX53" s="367"/>
      <c r="AY53" s="367"/>
      <c r="AZ53" s="367"/>
    </row>
    <row r="54" spans="1:52" ht="18" customHeight="1">
      <c r="A54" s="434"/>
      <c r="B54" s="408"/>
      <c r="C54" s="409"/>
      <c r="D54" s="410"/>
      <c r="E54" s="390"/>
      <c r="F54" s="443"/>
      <c r="G54" s="396"/>
      <c r="H54" s="396"/>
      <c r="I54" s="396"/>
      <c r="J54" s="417"/>
      <c r="K54" s="19">
        <f>O13</f>
        <v>11</v>
      </c>
      <c r="L54" s="19" t="str">
        <f>IF(K54&gt;O54,"○","　")</f>
        <v>　</v>
      </c>
      <c r="M54" s="19" t="s">
        <v>32</v>
      </c>
      <c r="N54" s="19" t="str">
        <f>IF(O54&gt;K54,"○","　")</f>
        <v>○</v>
      </c>
      <c r="O54" s="49">
        <f>T13</f>
        <v>15</v>
      </c>
      <c r="P54" s="19">
        <f>O28</f>
        <v>12</v>
      </c>
      <c r="Q54" s="19" t="str">
        <f>IF(P54&gt;T54,"○","　")</f>
        <v>　</v>
      </c>
      <c r="R54" s="19" t="s">
        <v>32</v>
      </c>
      <c r="S54" s="19" t="str">
        <f>IF(T54&gt;P54,"○","　")</f>
        <v>○</v>
      </c>
      <c r="T54" s="49">
        <f>T28</f>
        <v>15</v>
      </c>
      <c r="U54" s="19">
        <f>O38</f>
        <v>15</v>
      </c>
      <c r="V54" s="19" t="str">
        <f>IF(U54&gt;Y54,"○","　")</f>
        <v>○</v>
      </c>
      <c r="W54" s="19" t="s">
        <v>32</v>
      </c>
      <c r="X54" s="19" t="str">
        <f>IF(Y54&gt;U54,"○","　")</f>
        <v>　</v>
      </c>
      <c r="Y54" s="49">
        <f>T38</f>
        <v>8</v>
      </c>
      <c r="Z54" s="19">
        <f>O19</f>
        <v>15</v>
      </c>
      <c r="AA54" s="19" t="str">
        <f>IF(Z54&gt;AD54,"○","　")</f>
        <v>○</v>
      </c>
      <c r="AB54" s="19" t="s">
        <v>32</v>
      </c>
      <c r="AC54" s="19" t="str">
        <f>IF(AD54&gt;Z54,"○","　")</f>
        <v>　</v>
      </c>
      <c r="AD54" s="49">
        <f>T19</f>
        <v>13</v>
      </c>
      <c r="AE54" s="311"/>
      <c r="AF54" s="233"/>
      <c r="AG54" s="289"/>
      <c r="AH54" s="288">
        <f>SUM(F50,K50,P50,U50,Z50)</f>
        <v>4</v>
      </c>
      <c r="AI54" s="233" t="s">
        <v>32</v>
      </c>
      <c r="AJ54" s="289">
        <f>SUM(J50,O50,T50,Y50,AD50)</f>
        <v>6</v>
      </c>
      <c r="AK54" s="288"/>
      <c r="AL54" s="376"/>
      <c r="AM54" s="379"/>
      <c r="AT54" s="367"/>
      <c r="AU54" s="367"/>
      <c r="AV54" s="367"/>
      <c r="AW54" s="367"/>
      <c r="AX54" s="367"/>
      <c r="AY54" s="367"/>
      <c r="AZ54" s="367"/>
    </row>
    <row r="55" spans="1:52" ht="18" customHeight="1">
      <c r="A55" s="434"/>
      <c r="B55" s="411"/>
      <c r="C55" s="412"/>
      <c r="D55" s="413"/>
      <c r="E55" s="415"/>
      <c r="F55" s="444"/>
      <c r="G55" s="419"/>
      <c r="H55" s="419"/>
      <c r="I55" s="419"/>
      <c r="J55" s="420"/>
      <c r="K55" s="19">
        <f>O14</f>
        <v>0</v>
      </c>
      <c r="L55" s="19" t="str">
        <f>IF(K55&gt;O55,"○","　")</f>
        <v>　</v>
      </c>
      <c r="M55" s="19" t="s">
        <v>32</v>
      </c>
      <c r="N55" s="19" t="str">
        <f>IF(O55&gt;K55,"○","　")</f>
        <v>　</v>
      </c>
      <c r="O55" s="49">
        <f>T14</f>
        <v>0</v>
      </c>
      <c r="P55" s="19">
        <f>O29</f>
        <v>0</v>
      </c>
      <c r="Q55" s="19" t="str">
        <f>IF(P55&gt;T55,"○","　")</f>
        <v>　</v>
      </c>
      <c r="R55" s="19" t="s">
        <v>32</v>
      </c>
      <c r="S55" s="19" t="str">
        <f>IF(T55&gt;P55,"○","　")</f>
        <v>　</v>
      </c>
      <c r="T55" s="49">
        <f>T29</f>
        <v>0</v>
      </c>
      <c r="U55" s="19">
        <f>O39</f>
        <v>15</v>
      </c>
      <c r="V55" s="19" t="str">
        <f>IF(U55&gt;Y55,"○","　")</f>
        <v>○</v>
      </c>
      <c r="W55" s="19" t="s">
        <v>32</v>
      </c>
      <c r="X55" s="19" t="str">
        <f>IF(Y55&gt;U55,"○","　")</f>
        <v>　</v>
      </c>
      <c r="Y55" s="49">
        <f>T39</f>
        <v>5</v>
      </c>
      <c r="Z55" s="19">
        <f>O20</f>
        <v>17</v>
      </c>
      <c r="AA55" s="19" t="str">
        <f>IF(Z55&gt;AD55,"○","　")</f>
        <v>○</v>
      </c>
      <c r="AB55" s="19" t="s">
        <v>32</v>
      </c>
      <c r="AC55" s="19" t="str">
        <f>IF(AD55&gt;Z55,"○","　")</f>
        <v>　</v>
      </c>
      <c r="AD55" s="49">
        <f>T20</f>
        <v>16</v>
      </c>
      <c r="AE55" s="313"/>
      <c r="AF55" s="291"/>
      <c r="AG55" s="292"/>
      <c r="AH55" s="290"/>
      <c r="AI55" s="291"/>
      <c r="AJ55" s="292"/>
      <c r="AK55" s="290"/>
      <c r="AL55" s="403"/>
      <c r="AM55" s="404"/>
      <c r="AT55" s="367"/>
      <c r="AU55" s="367"/>
      <c r="AV55" s="367"/>
      <c r="AW55" s="367"/>
      <c r="AX55" s="367"/>
      <c r="AY55" s="367"/>
      <c r="AZ55" s="367"/>
    </row>
    <row r="56" spans="1:52" ht="18" customHeight="1">
      <c r="A56" s="434"/>
      <c r="B56" s="405" t="str">
        <f>C6</f>
        <v>排球俱楽部　鰻</v>
      </c>
      <c r="C56" s="406"/>
      <c r="D56" s="407"/>
      <c r="E56" s="414" t="e">
        <f>IF($CB$112="A",CD115,IF($CB$112="B",CG115,CJ115))</f>
        <v>#REF!</v>
      </c>
      <c r="F56" s="52">
        <f>COUNTIF(G59:G61,"○")</f>
        <v>2</v>
      </c>
      <c r="G56" s="52"/>
      <c r="H56" s="52" t="str">
        <f>M50</f>
        <v>①</v>
      </c>
      <c r="I56" s="52"/>
      <c r="J56" s="53">
        <f>COUNTIF(I59:I61,"○")</f>
        <v>0</v>
      </c>
      <c r="K56" s="392"/>
      <c r="L56" s="393"/>
      <c r="M56" s="393"/>
      <c r="N56" s="393"/>
      <c r="O56" s="416"/>
      <c r="P56" s="52">
        <f>COUNTIF(Q59:Q61,"○")</f>
        <v>0</v>
      </c>
      <c r="Q56" s="52"/>
      <c r="R56" s="52" t="s">
        <v>33</v>
      </c>
      <c r="S56" s="52"/>
      <c r="T56" s="53">
        <f>COUNTIF(S59:S61,"○")</f>
        <v>2</v>
      </c>
      <c r="U56" s="52">
        <f>COUNTIF(V59:V61,"○")</f>
        <v>2</v>
      </c>
      <c r="V56" s="52"/>
      <c r="W56" s="52" t="s">
        <v>34</v>
      </c>
      <c r="X56" s="52"/>
      <c r="Y56" s="53">
        <f>COUNTIF(X59:X61,"○")</f>
        <v>0</v>
      </c>
      <c r="Z56" s="52">
        <f>COUNTIF(AA59:AA61,"○")</f>
        <v>0</v>
      </c>
      <c r="AA56" s="52"/>
      <c r="AB56" s="52" t="s">
        <v>35</v>
      </c>
      <c r="AC56" s="52"/>
      <c r="AD56" s="53">
        <f>COUNTIF(AC59:AC61,"○")</f>
        <v>2</v>
      </c>
      <c r="AE56" s="401">
        <f>COUNTIF(F57:AD57,"○")</f>
        <v>2</v>
      </c>
      <c r="AF56" s="373" t="s">
        <v>32</v>
      </c>
      <c r="AG56" s="374">
        <f>COUNTIF(J58:AD58,"○")</f>
        <v>2</v>
      </c>
      <c r="AH56" s="372">
        <f>IF(AJ60=0,10,AH60/AJ60)</f>
        <v>1</v>
      </c>
      <c r="AI56" s="373"/>
      <c r="AJ56" s="374"/>
      <c r="AK56" s="372"/>
      <c r="AL56" s="375">
        <f>SUM(F59:F61,K59:K61,P59:P61,U59:U61,Z59:Z61)/SUM(J59:J61,O59:O61,T59:T61,Y59:Y61,AD59:AD61)</f>
        <v>1.02020202020202</v>
      </c>
      <c r="AM56" s="378">
        <f>IF(AO$88=AO$87,RANK(AY56,AY$50:AY$79,0),"")</f>
        <v>3</v>
      </c>
      <c r="AO56" s="9">
        <f>SUM(AE56:AG61)</f>
        <v>4</v>
      </c>
      <c r="AP56" s="9">
        <f>AQ56-AR56</f>
        <v>0</v>
      </c>
      <c r="AQ56" s="9">
        <f>SUM(F56:AD56)</f>
        <v>8</v>
      </c>
      <c r="AR56" s="9">
        <f>SUM(AH60:AJ61)</f>
        <v>8</v>
      </c>
      <c r="AT56" s="367">
        <f>RANK(AE56,AE$50:AE$79,1)</f>
        <v>2</v>
      </c>
      <c r="AU56" s="367">
        <f>RANK(AZ56,AZ$50:AZ$79,1)</f>
        <v>3</v>
      </c>
      <c r="AV56" s="367">
        <f>RANK(AL56,AL$50:AL$79,1)</f>
        <v>3</v>
      </c>
      <c r="AW56" s="367">
        <f>AT56*100</f>
        <v>200</v>
      </c>
      <c r="AX56" s="367">
        <f>AU56*10</f>
        <v>30</v>
      </c>
      <c r="AY56" s="367">
        <f>SUM(AV56:AX61)</f>
        <v>233</v>
      </c>
      <c r="AZ56" s="367">
        <f>AH56-AJ56</f>
        <v>1</v>
      </c>
    </row>
    <row r="57" spans="1:52" ht="13.5" customHeight="1" hidden="1">
      <c r="A57" s="434"/>
      <c r="B57" s="408"/>
      <c r="C57" s="409"/>
      <c r="D57" s="410"/>
      <c r="E57" s="390"/>
      <c r="F57" s="19" t="str">
        <f>IF(F56&gt;J56,"○","　")</f>
        <v>○</v>
      </c>
      <c r="G57" s="19"/>
      <c r="H57" s="19"/>
      <c r="I57" s="19"/>
      <c r="J57" s="49"/>
      <c r="K57" s="395"/>
      <c r="L57" s="396"/>
      <c r="M57" s="396"/>
      <c r="N57" s="396"/>
      <c r="O57" s="417"/>
      <c r="P57" s="19" t="str">
        <f>IF(P56&gt;T56,"○","　")</f>
        <v>　</v>
      </c>
      <c r="Q57" s="19"/>
      <c r="R57" s="19"/>
      <c r="S57" s="19"/>
      <c r="T57" s="49"/>
      <c r="U57" s="19" t="str">
        <f>IF(U56&gt;Y56,"○","　")</f>
        <v>○</v>
      </c>
      <c r="V57" s="19"/>
      <c r="W57" s="19"/>
      <c r="X57" s="19"/>
      <c r="Y57" s="49"/>
      <c r="Z57" s="19" t="str">
        <f>IF(Z56&gt;AD56,"○","　")</f>
        <v>　</v>
      </c>
      <c r="AA57" s="19"/>
      <c r="AB57" s="19"/>
      <c r="AC57" s="19"/>
      <c r="AD57" s="49"/>
      <c r="AE57" s="311"/>
      <c r="AF57" s="233"/>
      <c r="AG57" s="289"/>
      <c r="AH57" s="288"/>
      <c r="AI57" s="233"/>
      <c r="AJ57" s="289"/>
      <c r="AK57" s="288"/>
      <c r="AL57" s="376"/>
      <c r="AM57" s="379"/>
      <c r="AT57" s="367"/>
      <c r="AU57" s="367"/>
      <c r="AV57" s="367"/>
      <c r="AW57" s="367"/>
      <c r="AX57" s="367"/>
      <c r="AY57" s="367"/>
      <c r="AZ57" s="367"/>
    </row>
    <row r="58" spans="1:52" ht="13.5" customHeight="1" hidden="1">
      <c r="A58" s="434"/>
      <c r="B58" s="408"/>
      <c r="C58" s="409"/>
      <c r="D58" s="410"/>
      <c r="E58" s="390"/>
      <c r="F58" s="19"/>
      <c r="G58" s="19"/>
      <c r="H58" s="19"/>
      <c r="I58" s="19"/>
      <c r="J58" s="49" t="str">
        <f>IF(J56&gt;F56,"○","　")</f>
        <v>　</v>
      </c>
      <c r="K58" s="395"/>
      <c r="L58" s="396"/>
      <c r="M58" s="396"/>
      <c r="N58" s="396"/>
      <c r="O58" s="417"/>
      <c r="P58" s="19"/>
      <c r="Q58" s="19"/>
      <c r="R58" s="19"/>
      <c r="S58" s="19"/>
      <c r="T58" s="49" t="str">
        <f>IF(T56&gt;P56,"○","　")</f>
        <v>○</v>
      </c>
      <c r="U58" s="19"/>
      <c r="V58" s="19"/>
      <c r="W58" s="19"/>
      <c r="X58" s="19"/>
      <c r="Y58" s="49" t="str">
        <f>IF(Y56&gt;U56,"○","　")</f>
        <v>　</v>
      </c>
      <c r="Z58" s="19"/>
      <c r="AA58" s="19"/>
      <c r="AB58" s="19"/>
      <c r="AC58" s="19"/>
      <c r="AD58" s="49" t="str">
        <f>IF(AD56&gt;Z56,"○","　")</f>
        <v>○</v>
      </c>
      <c r="AE58" s="311"/>
      <c r="AF58" s="233"/>
      <c r="AG58" s="289"/>
      <c r="AH58" s="288"/>
      <c r="AI58" s="233"/>
      <c r="AJ58" s="289"/>
      <c r="AK58" s="288"/>
      <c r="AL58" s="376"/>
      <c r="AM58" s="379"/>
      <c r="AT58" s="367"/>
      <c r="AU58" s="367"/>
      <c r="AV58" s="367"/>
      <c r="AW58" s="367"/>
      <c r="AX58" s="367"/>
      <c r="AY58" s="367"/>
      <c r="AZ58" s="367"/>
    </row>
    <row r="59" spans="1:52" ht="18" customHeight="1">
      <c r="A59" s="434"/>
      <c r="B59" s="408"/>
      <c r="C59" s="409"/>
      <c r="D59" s="410"/>
      <c r="E59" s="390"/>
      <c r="F59" s="19">
        <f>O53</f>
        <v>15</v>
      </c>
      <c r="G59" s="19" t="str">
        <f>IF(F59&gt;J59,"○","　")</f>
        <v>○</v>
      </c>
      <c r="H59" s="19" t="s">
        <v>32</v>
      </c>
      <c r="I59" s="19" t="str">
        <f>IF(J59&gt;F59,"○","　")</f>
        <v>　</v>
      </c>
      <c r="J59" s="49">
        <f>K53</f>
        <v>13</v>
      </c>
      <c r="K59" s="395"/>
      <c r="L59" s="396"/>
      <c r="M59" s="396"/>
      <c r="N59" s="396"/>
      <c r="O59" s="417"/>
      <c r="P59" s="19">
        <f>O21</f>
        <v>14</v>
      </c>
      <c r="Q59" s="19" t="str">
        <f>IF(P59&gt;T59,"○","　")</f>
        <v>　</v>
      </c>
      <c r="R59" s="19" t="s">
        <v>31</v>
      </c>
      <c r="S59" s="19" t="str">
        <f>IF(T59&gt;P59,"○","　")</f>
        <v>○</v>
      </c>
      <c r="T59" s="49">
        <f>T21</f>
        <v>16</v>
      </c>
      <c r="U59" s="19">
        <f>O31</f>
        <v>15</v>
      </c>
      <c r="V59" s="19" t="str">
        <f>IF(U59&gt;Y59,"○","　")</f>
        <v>○</v>
      </c>
      <c r="W59" s="19" t="s">
        <v>31</v>
      </c>
      <c r="X59" s="19" t="str">
        <f>IF(Y59&gt;U59,"○","　")</f>
        <v>　</v>
      </c>
      <c r="Y59" s="49">
        <f>T31</f>
        <v>8</v>
      </c>
      <c r="Z59" s="19">
        <f>O40</f>
        <v>9</v>
      </c>
      <c r="AA59" s="19" t="str">
        <f>IF(Z59&gt;AD59,"○","　")</f>
        <v>　</v>
      </c>
      <c r="AB59" s="19" t="s">
        <v>31</v>
      </c>
      <c r="AC59" s="19" t="str">
        <f>IF(AD59&gt;Z59,"○","　")</f>
        <v>○</v>
      </c>
      <c r="AD59" s="49">
        <f>T40</f>
        <v>15</v>
      </c>
      <c r="AE59" s="311"/>
      <c r="AF59" s="233"/>
      <c r="AG59" s="289"/>
      <c r="AH59" s="288"/>
      <c r="AI59" s="233"/>
      <c r="AJ59" s="289"/>
      <c r="AK59" s="288"/>
      <c r="AL59" s="376"/>
      <c r="AM59" s="379"/>
      <c r="AT59" s="367"/>
      <c r="AU59" s="367"/>
      <c r="AV59" s="367"/>
      <c r="AW59" s="367"/>
      <c r="AX59" s="367"/>
      <c r="AY59" s="367"/>
      <c r="AZ59" s="367"/>
    </row>
    <row r="60" spans="1:52" ht="18" customHeight="1">
      <c r="A60" s="434"/>
      <c r="B60" s="408"/>
      <c r="C60" s="409"/>
      <c r="D60" s="410"/>
      <c r="E60" s="390"/>
      <c r="F60" s="19">
        <f>O54</f>
        <v>15</v>
      </c>
      <c r="G60" s="19" t="str">
        <f>IF(F60&gt;J60,"○","　")</f>
        <v>○</v>
      </c>
      <c r="H60" s="19" t="s">
        <v>32</v>
      </c>
      <c r="I60" s="19" t="str">
        <f>IF(J60&gt;F60,"○","　")</f>
        <v>　</v>
      </c>
      <c r="J60" s="49">
        <f>K54</f>
        <v>11</v>
      </c>
      <c r="K60" s="395"/>
      <c r="L60" s="396"/>
      <c r="M60" s="396"/>
      <c r="N60" s="396"/>
      <c r="O60" s="417"/>
      <c r="P60" s="19">
        <f>O22</f>
        <v>9</v>
      </c>
      <c r="Q60" s="19" t="str">
        <f>IF(P60&gt;T60,"○","　")</f>
        <v>　</v>
      </c>
      <c r="R60" s="19" t="s">
        <v>32</v>
      </c>
      <c r="S60" s="19" t="str">
        <f>IF(T60&gt;P60,"○","　")</f>
        <v>○</v>
      </c>
      <c r="T60" s="49">
        <f>T22</f>
        <v>15</v>
      </c>
      <c r="U60" s="19">
        <f>O32</f>
        <v>15</v>
      </c>
      <c r="V60" s="19" t="str">
        <f>IF(U60&gt;Y60,"○","　")</f>
        <v>○</v>
      </c>
      <c r="W60" s="19" t="s">
        <v>32</v>
      </c>
      <c r="X60" s="19" t="str">
        <f>IF(Y60&gt;U60,"○","　")</f>
        <v>　</v>
      </c>
      <c r="Y60" s="49">
        <f>T32</f>
        <v>6</v>
      </c>
      <c r="Z60" s="19">
        <f>O41</f>
        <v>9</v>
      </c>
      <c r="AA60" s="19" t="str">
        <f>IF(Z60&gt;AD60,"○","　")</f>
        <v>　</v>
      </c>
      <c r="AB60" s="19" t="s">
        <v>32</v>
      </c>
      <c r="AC60" s="19" t="str">
        <f>IF(AD60&gt;Z60,"○","　")</f>
        <v>○</v>
      </c>
      <c r="AD60" s="49">
        <f>T41</f>
        <v>15</v>
      </c>
      <c r="AE60" s="311"/>
      <c r="AF60" s="233"/>
      <c r="AG60" s="289"/>
      <c r="AH60" s="288">
        <f>SUM(F56,K56,P56,U56,Z56)</f>
        <v>4</v>
      </c>
      <c r="AI60" s="233" t="s">
        <v>32</v>
      </c>
      <c r="AJ60" s="289">
        <f>SUM(J56,O56,T56,Y56,AD56)</f>
        <v>4</v>
      </c>
      <c r="AK60" s="288"/>
      <c r="AL60" s="376"/>
      <c r="AM60" s="379"/>
      <c r="AT60" s="367"/>
      <c r="AU60" s="367"/>
      <c r="AV60" s="367"/>
      <c r="AW60" s="367"/>
      <c r="AX60" s="367"/>
      <c r="AY60" s="367"/>
      <c r="AZ60" s="367"/>
    </row>
    <row r="61" spans="1:52" ht="18" customHeight="1">
      <c r="A61" s="434"/>
      <c r="B61" s="411"/>
      <c r="C61" s="412"/>
      <c r="D61" s="413"/>
      <c r="E61" s="415"/>
      <c r="F61" s="50">
        <f>O55</f>
        <v>0</v>
      </c>
      <c r="G61" s="50" t="str">
        <f>IF(F61&gt;J61,"○","　")</f>
        <v>　</v>
      </c>
      <c r="H61" s="50" t="s">
        <v>32</v>
      </c>
      <c r="I61" s="50" t="str">
        <f>IF(J61&gt;F61,"○","　")</f>
        <v>　</v>
      </c>
      <c r="J61" s="51">
        <f>K55</f>
        <v>0</v>
      </c>
      <c r="K61" s="418"/>
      <c r="L61" s="419"/>
      <c r="M61" s="419"/>
      <c r="N61" s="419"/>
      <c r="O61" s="420"/>
      <c r="P61" s="19">
        <f>O23</f>
        <v>0</v>
      </c>
      <c r="Q61" s="19" t="str">
        <f>IF(P61&gt;T61,"○","　")</f>
        <v>　</v>
      </c>
      <c r="R61" s="19" t="s">
        <v>32</v>
      </c>
      <c r="S61" s="19" t="str">
        <f>IF(T61&gt;P61,"○","　")</f>
        <v>　</v>
      </c>
      <c r="T61" s="49">
        <f>T23</f>
        <v>0</v>
      </c>
      <c r="U61" s="19">
        <f>O33</f>
        <v>0</v>
      </c>
      <c r="V61" s="19" t="str">
        <f>IF(U61&gt;Y61,"○","　")</f>
        <v>　</v>
      </c>
      <c r="W61" s="19" t="s">
        <v>32</v>
      </c>
      <c r="X61" s="19" t="str">
        <f>IF(Y61&gt;U61,"○","　")</f>
        <v>　</v>
      </c>
      <c r="Y61" s="49">
        <f>T33</f>
        <v>0</v>
      </c>
      <c r="Z61" s="19">
        <f>O42</f>
        <v>0</v>
      </c>
      <c r="AA61" s="19" t="str">
        <f>IF(Z61&gt;AD61,"○","　")</f>
        <v>　</v>
      </c>
      <c r="AB61" s="19" t="s">
        <v>32</v>
      </c>
      <c r="AC61" s="19" t="str">
        <f>IF(AD61&gt;Z61,"○","　")</f>
        <v>　</v>
      </c>
      <c r="AD61" s="49">
        <f>T42</f>
        <v>0</v>
      </c>
      <c r="AE61" s="313"/>
      <c r="AF61" s="291"/>
      <c r="AG61" s="292"/>
      <c r="AH61" s="290"/>
      <c r="AI61" s="291"/>
      <c r="AJ61" s="292"/>
      <c r="AK61" s="290"/>
      <c r="AL61" s="403"/>
      <c r="AM61" s="404"/>
      <c r="AT61" s="367"/>
      <c r="AU61" s="367"/>
      <c r="AV61" s="367"/>
      <c r="AW61" s="367"/>
      <c r="AX61" s="367"/>
      <c r="AY61" s="367"/>
      <c r="AZ61" s="367"/>
    </row>
    <row r="62" spans="1:52" ht="18" customHeight="1">
      <c r="A62" s="434"/>
      <c r="B62" s="405" t="str">
        <f>C7</f>
        <v>空</v>
      </c>
      <c r="C62" s="406"/>
      <c r="D62" s="407"/>
      <c r="E62" s="414" t="e">
        <f>IF($CB$112="A",CD116,IF($CB$112="B",CG116,CJ116))</f>
        <v>#REF!</v>
      </c>
      <c r="F62" s="52">
        <f>COUNTIF(G65:G67,"○")</f>
        <v>2</v>
      </c>
      <c r="G62" s="52"/>
      <c r="H62" s="52" t="str">
        <f>R50</f>
        <v>⑥</v>
      </c>
      <c r="I62" s="52"/>
      <c r="J62" s="53">
        <f>COUNTIF(I65:I67,"○")</f>
        <v>0</v>
      </c>
      <c r="K62" s="52">
        <f>COUNTIF(L65:L67,"○")</f>
        <v>2</v>
      </c>
      <c r="L62" s="52"/>
      <c r="M62" s="52" t="str">
        <f>R56</f>
        <v>④</v>
      </c>
      <c r="N62" s="52"/>
      <c r="O62" s="53">
        <f>COUNTIF(N65:N67,"○")</f>
        <v>0</v>
      </c>
      <c r="P62" s="392"/>
      <c r="Q62" s="393"/>
      <c r="R62" s="393"/>
      <c r="S62" s="393"/>
      <c r="T62" s="416"/>
      <c r="U62" s="52">
        <f>COUNTIF(V65:V67,"○")</f>
        <v>2</v>
      </c>
      <c r="V62" s="52"/>
      <c r="W62" s="52" t="s">
        <v>121</v>
      </c>
      <c r="X62" s="52"/>
      <c r="Y62" s="53">
        <f>COUNTIF(X65:X67,"○")</f>
        <v>0</v>
      </c>
      <c r="Z62" s="52">
        <f>COUNTIF(AA65:AA67,"○")</f>
        <v>2</v>
      </c>
      <c r="AA62" s="52"/>
      <c r="AB62" s="52" t="s">
        <v>122</v>
      </c>
      <c r="AC62" s="52"/>
      <c r="AD62" s="53">
        <f>COUNTIF(AC65:AC67,"○")</f>
        <v>0</v>
      </c>
      <c r="AE62" s="401">
        <f>COUNTIF(F63:AD63,"○")</f>
        <v>4</v>
      </c>
      <c r="AF62" s="373" t="s">
        <v>32</v>
      </c>
      <c r="AG62" s="374">
        <f>COUNTIF(J64:AD64,"○")</f>
        <v>0</v>
      </c>
      <c r="AH62" s="372">
        <f>IF(AJ66=0,10,AH66/AJ66)</f>
        <v>10</v>
      </c>
      <c r="AI62" s="373"/>
      <c r="AJ62" s="374"/>
      <c r="AK62" s="372"/>
      <c r="AL62" s="375">
        <f>SUM(F65:F67,K65:K67,P65:P67,U65:U67,Z65:Z67)/SUM(J65:J67,O65:O67,T65:T67,Y65:Y67,AD65:AD67)</f>
        <v>1.4578313253012047</v>
      </c>
      <c r="AM62" s="378">
        <f>IF(AO$88=AO$87,RANK(AY62,AY$50:AY$79,0),"")</f>
        <v>1</v>
      </c>
      <c r="AO62" s="9">
        <f>SUM(AE62:AG67)</f>
        <v>4</v>
      </c>
      <c r="AP62" s="9">
        <f>AQ62-AR62</f>
        <v>0</v>
      </c>
      <c r="AQ62" s="9">
        <f>SUM(F62:AD62)</f>
        <v>8</v>
      </c>
      <c r="AR62" s="9">
        <f>SUM(AH66:AJ67)</f>
        <v>8</v>
      </c>
      <c r="AT62" s="367">
        <f>RANK(AE62,AE$50:AE$79,1)</f>
        <v>5</v>
      </c>
      <c r="AU62" s="367">
        <f>RANK(AZ62,AZ$50:AZ$79,1)</f>
        <v>5</v>
      </c>
      <c r="AV62" s="367">
        <f>RANK(AL62,AL$50:AL$79,1)</f>
        <v>5</v>
      </c>
      <c r="AW62" s="367">
        <f>AT62*100</f>
        <v>500</v>
      </c>
      <c r="AX62" s="367">
        <f>AU62*10</f>
        <v>50</v>
      </c>
      <c r="AY62" s="367">
        <f>SUM(AV62:AX67)</f>
        <v>555</v>
      </c>
      <c r="AZ62" s="367">
        <f>AH62-AJ62</f>
        <v>10</v>
      </c>
    </row>
    <row r="63" spans="1:52" ht="13.5" customHeight="1" hidden="1">
      <c r="A63" s="434"/>
      <c r="B63" s="408"/>
      <c r="C63" s="409"/>
      <c r="D63" s="410"/>
      <c r="E63" s="390"/>
      <c r="F63" s="19" t="str">
        <f>IF(F62&gt;J62,"○","　")</f>
        <v>○</v>
      </c>
      <c r="G63" s="19"/>
      <c r="H63" s="19"/>
      <c r="I63" s="19"/>
      <c r="J63" s="49"/>
      <c r="K63" s="19" t="str">
        <f>IF(K62&gt;O62,"○","　")</f>
        <v>○</v>
      </c>
      <c r="L63" s="19"/>
      <c r="M63" s="19"/>
      <c r="N63" s="19"/>
      <c r="O63" s="49"/>
      <c r="P63" s="395"/>
      <c r="Q63" s="396"/>
      <c r="R63" s="396"/>
      <c r="S63" s="396"/>
      <c r="T63" s="417"/>
      <c r="U63" s="19" t="str">
        <f>IF(U62&gt;Y62,"○","　")</f>
        <v>○</v>
      </c>
      <c r="V63" s="19"/>
      <c r="W63" s="19"/>
      <c r="X63" s="19"/>
      <c r="Y63" s="49"/>
      <c r="Z63" s="19" t="str">
        <f>IF(Z62&gt;AD62,"○","　")</f>
        <v>○</v>
      </c>
      <c r="AA63" s="19"/>
      <c r="AB63" s="19"/>
      <c r="AC63" s="19"/>
      <c r="AD63" s="49"/>
      <c r="AE63" s="311"/>
      <c r="AF63" s="233"/>
      <c r="AG63" s="289"/>
      <c r="AH63" s="288"/>
      <c r="AI63" s="233"/>
      <c r="AJ63" s="289"/>
      <c r="AK63" s="288"/>
      <c r="AL63" s="376"/>
      <c r="AM63" s="379"/>
      <c r="AT63" s="367"/>
      <c r="AU63" s="367"/>
      <c r="AV63" s="367"/>
      <c r="AW63" s="367"/>
      <c r="AX63" s="367"/>
      <c r="AY63" s="367"/>
      <c r="AZ63" s="367"/>
    </row>
    <row r="64" spans="1:52" ht="13.5" customHeight="1" hidden="1">
      <c r="A64" s="434"/>
      <c r="B64" s="408"/>
      <c r="C64" s="409"/>
      <c r="D64" s="410"/>
      <c r="E64" s="390"/>
      <c r="F64" s="19"/>
      <c r="G64" s="19"/>
      <c r="H64" s="19"/>
      <c r="I64" s="19"/>
      <c r="J64" s="49" t="str">
        <f>IF(J62&gt;F62,"○","　")</f>
        <v>　</v>
      </c>
      <c r="K64" s="19"/>
      <c r="L64" s="19"/>
      <c r="M64" s="19"/>
      <c r="N64" s="19"/>
      <c r="O64" s="49" t="str">
        <f>IF(O62&gt;K62,"○","　")</f>
        <v>　</v>
      </c>
      <c r="P64" s="395"/>
      <c r="Q64" s="396"/>
      <c r="R64" s="396"/>
      <c r="S64" s="396"/>
      <c r="T64" s="417"/>
      <c r="U64" s="19"/>
      <c r="V64" s="19"/>
      <c r="W64" s="19"/>
      <c r="X64" s="19"/>
      <c r="Y64" s="49" t="str">
        <f>IF(Y62&gt;U62,"○","　")</f>
        <v>　</v>
      </c>
      <c r="Z64" s="19"/>
      <c r="AA64" s="19"/>
      <c r="AB64" s="19"/>
      <c r="AC64" s="19"/>
      <c r="AD64" s="49" t="str">
        <f>IF(AD62&gt;Z62,"○","　")</f>
        <v>　</v>
      </c>
      <c r="AE64" s="311"/>
      <c r="AF64" s="233"/>
      <c r="AG64" s="289"/>
      <c r="AH64" s="288"/>
      <c r="AI64" s="233"/>
      <c r="AJ64" s="289"/>
      <c r="AK64" s="288"/>
      <c r="AL64" s="376"/>
      <c r="AM64" s="379"/>
      <c r="AT64" s="367"/>
      <c r="AU64" s="367"/>
      <c r="AV64" s="367"/>
      <c r="AW64" s="367"/>
      <c r="AX64" s="367"/>
      <c r="AY64" s="367"/>
      <c r="AZ64" s="367"/>
    </row>
    <row r="65" spans="1:52" ht="18" customHeight="1">
      <c r="A65" s="434"/>
      <c r="B65" s="408"/>
      <c r="C65" s="409"/>
      <c r="D65" s="410"/>
      <c r="E65" s="390"/>
      <c r="F65" s="19">
        <f>T53</f>
        <v>15</v>
      </c>
      <c r="G65" s="19" t="str">
        <f>IF(F65&gt;J65,"○","　")</f>
        <v>○</v>
      </c>
      <c r="H65" s="19" t="s">
        <v>32</v>
      </c>
      <c r="I65" s="19" t="str">
        <f>IF(J65&gt;F65,"○","　")</f>
        <v>　</v>
      </c>
      <c r="J65" s="49">
        <f>P53</f>
        <v>11</v>
      </c>
      <c r="K65" s="19">
        <f>T59</f>
        <v>16</v>
      </c>
      <c r="L65" s="19" t="str">
        <f>IF(K65&gt;O65,"○","　")</f>
        <v>○</v>
      </c>
      <c r="M65" s="19" t="s">
        <v>31</v>
      </c>
      <c r="N65" s="19" t="str">
        <f>IF(O65&gt;K65,"○","　")</f>
        <v>　</v>
      </c>
      <c r="O65" s="49">
        <f>P59</f>
        <v>14</v>
      </c>
      <c r="P65" s="395"/>
      <c r="Q65" s="396"/>
      <c r="R65" s="396"/>
      <c r="S65" s="396"/>
      <c r="T65" s="417"/>
      <c r="U65" s="19">
        <f>O15</f>
        <v>15</v>
      </c>
      <c r="V65" s="19" t="str">
        <f>IF(U65&gt;Y65,"○","　")</f>
        <v>○</v>
      </c>
      <c r="W65" s="19" t="s">
        <v>31</v>
      </c>
      <c r="X65" s="19" t="str">
        <f>IF(Y65&gt;U65,"○","　")</f>
        <v>　</v>
      </c>
      <c r="Y65" s="49">
        <f>T15</f>
        <v>8</v>
      </c>
      <c r="Z65" s="19">
        <f>O34</f>
        <v>15</v>
      </c>
      <c r="AA65" s="19" t="str">
        <f>IF(Z65&gt;AD65,"○","　")</f>
        <v>○</v>
      </c>
      <c r="AB65" s="19" t="s">
        <v>31</v>
      </c>
      <c r="AC65" s="19" t="str">
        <f>IF(AD65&gt;Z65,"○","　")</f>
        <v>　</v>
      </c>
      <c r="AD65" s="49">
        <f>T34</f>
        <v>10</v>
      </c>
      <c r="AE65" s="311"/>
      <c r="AF65" s="233"/>
      <c r="AG65" s="289"/>
      <c r="AH65" s="288"/>
      <c r="AI65" s="233"/>
      <c r="AJ65" s="289"/>
      <c r="AK65" s="288"/>
      <c r="AL65" s="376"/>
      <c r="AM65" s="379"/>
      <c r="AT65" s="367"/>
      <c r="AU65" s="367"/>
      <c r="AV65" s="367"/>
      <c r="AW65" s="367"/>
      <c r="AX65" s="367"/>
      <c r="AY65" s="367"/>
      <c r="AZ65" s="367"/>
    </row>
    <row r="66" spans="1:52" ht="18" customHeight="1">
      <c r="A66" s="434"/>
      <c r="B66" s="408"/>
      <c r="C66" s="409"/>
      <c r="D66" s="410"/>
      <c r="E66" s="390"/>
      <c r="F66" s="19">
        <f>T54</f>
        <v>15</v>
      </c>
      <c r="G66" s="19" t="str">
        <f>IF(F66&gt;J66,"○","　")</f>
        <v>○</v>
      </c>
      <c r="H66" s="19" t="s">
        <v>32</v>
      </c>
      <c r="I66" s="19" t="str">
        <f>IF(J66&gt;F66,"○","　")</f>
        <v>　</v>
      </c>
      <c r="J66" s="49">
        <f>P54</f>
        <v>12</v>
      </c>
      <c r="K66" s="19">
        <f>T60</f>
        <v>15</v>
      </c>
      <c r="L66" s="19" t="str">
        <f>IF(K66&gt;O66,"○","　")</f>
        <v>○</v>
      </c>
      <c r="M66" s="19" t="s">
        <v>32</v>
      </c>
      <c r="N66" s="19" t="str">
        <f>IF(O66&gt;K66,"○","　")</f>
        <v>　</v>
      </c>
      <c r="O66" s="49">
        <f>P60</f>
        <v>9</v>
      </c>
      <c r="P66" s="395"/>
      <c r="Q66" s="396"/>
      <c r="R66" s="396"/>
      <c r="S66" s="396"/>
      <c r="T66" s="417"/>
      <c r="U66" s="19">
        <f>O16</f>
        <v>15</v>
      </c>
      <c r="V66" s="19" t="str">
        <f>IF(U66&gt;Y66,"○","　")</f>
        <v>○</v>
      </c>
      <c r="W66" s="19" t="s">
        <v>32</v>
      </c>
      <c r="X66" s="19" t="str">
        <f>IF(Y66&gt;U66,"○","　")</f>
        <v>　</v>
      </c>
      <c r="Y66" s="49">
        <f>T16</f>
        <v>9</v>
      </c>
      <c r="Z66" s="19">
        <f>O35</f>
        <v>15</v>
      </c>
      <c r="AA66" s="19" t="str">
        <f>IF(Z66&gt;AD66,"○","　")</f>
        <v>○</v>
      </c>
      <c r="AB66" s="19" t="s">
        <v>32</v>
      </c>
      <c r="AC66" s="19" t="str">
        <f>IF(AD66&gt;Z66,"○","　")</f>
        <v>　</v>
      </c>
      <c r="AD66" s="49">
        <f>T35</f>
        <v>10</v>
      </c>
      <c r="AE66" s="311"/>
      <c r="AF66" s="233"/>
      <c r="AG66" s="289"/>
      <c r="AH66" s="288">
        <f>SUM(F62,K62,P62,U62,Z62)</f>
        <v>8</v>
      </c>
      <c r="AI66" s="233" t="s">
        <v>32</v>
      </c>
      <c r="AJ66" s="289">
        <f>SUM(J62,O62,T62,Y62,AD62)</f>
        <v>0</v>
      </c>
      <c r="AK66" s="288"/>
      <c r="AL66" s="376"/>
      <c r="AM66" s="379"/>
      <c r="AT66" s="367"/>
      <c r="AU66" s="367"/>
      <c r="AV66" s="367"/>
      <c r="AW66" s="367"/>
      <c r="AX66" s="367"/>
      <c r="AY66" s="367"/>
      <c r="AZ66" s="367"/>
    </row>
    <row r="67" spans="1:52" ht="18" customHeight="1">
      <c r="A67" s="434"/>
      <c r="B67" s="411"/>
      <c r="C67" s="412"/>
      <c r="D67" s="413"/>
      <c r="E67" s="415"/>
      <c r="F67" s="50">
        <f>T55</f>
        <v>0</v>
      </c>
      <c r="G67" s="50" t="str">
        <f>IF(F67&gt;J67,"○","　")</f>
        <v>　</v>
      </c>
      <c r="H67" s="50" t="s">
        <v>32</v>
      </c>
      <c r="I67" s="50" t="str">
        <f>IF(J67&gt;F67,"○","　")</f>
        <v>　</v>
      </c>
      <c r="J67" s="51">
        <f>P55</f>
        <v>0</v>
      </c>
      <c r="K67" s="50">
        <f>T61</f>
        <v>0</v>
      </c>
      <c r="L67" s="50" t="str">
        <f>IF(K67&gt;O67,"○","　")</f>
        <v>　</v>
      </c>
      <c r="M67" s="50" t="s">
        <v>32</v>
      </c>
      <c r="N67" s="50" t="str">
        <f>IF(O67&gt;K67,"○","　")</f>
        <v>　</v>
      </c>
      <c r="O67" s="51">
        <f>P61</f>
        <v>0</v>
      </c>
      <c r="P67" s="418"/>
      <c r="Q67" s="419"/>
      <c r="R67" s="419"/>
      <c r="S67" s="419"/>
      <c r="T67" s="420"/>
      <c r="U67" s="19">
        <f>O17</f>
        <v>0</v>
      </c>
      <c r="V67" s="19" t="str">
        <f>IF(U67&gt;Y67,"○","　")</f>
        <v>　</v>
      </c>
      <c r="W67" s="19" t="s">
        <v>32</v>
      </c>
      <c r="X67" s="19" t="str">
        <f>IF(Y67&gt;U67,"○","　")</f>
        <v>　</v>
      </c>
      <c r="Y67" s="49">
        <f>T17</f>
        <v>0</v>
      </c>
      <c r="Z67" s="19">
        <f>O36</f>
        <v>0</v>
      </c>
      <c r="AA67" s="19" t="str">
        <f>IF(Z67&gt;AD67,"○","　")</f>
        <v>　</v>
      </c>
      <c r="AB67" s="19" t="s">
        <v>32</v>
      </c>
      <c r="AC67" s="19" t="str">
        <f>IF(AD67&gt;Z67,"○","　")</f>
        <v>　</v>
      </c>
      <c r="AD67" s="49">
        <f>T36</f>
        <v>0</v>
      </c>
      <c r="AE67" s="313"/>
      <c r="AF67" s="291"/>
      <c r="AG67" s="292"/>
      <c r="AH67" s="290"/>
      <c r="AI67" s="291"/>
      <c r="AJ67" s="292"/>
      <c r="AK67" s="290"/>
      <c r="AL67" s="403"/>
      <c r="AM67" s="404"/>
      <c r="AT67" s="367"/>
      <c r="AU67" s="367"/>
      <c r="AV67" s="367"/>
      <c r="AW67" s="367"/>
      <c r="AX67" s="367"/>
      <c r="AY67" s="367"/>
      <c r="AZ67" s="367"/>
    </row>
    <row r="68" spans="1:52" ht="18" customHeight="1">
      <c r="A68" s="434"/>
      <c r="B68" s="405" t="str">
        <f>P5</f>
        <v>知多シーガルズ</v>
      </c>
      <c r="C68" s="406"/>
      <c r="D68" s="407"/>
      <c r="E68" s="414" t="e">
        <f>IF($CB$112="A",CD117,IF($CB$112="B",CG117,CJ117))</f>
        <v>#REF!</v>
      </c>
      <c r="F68" s="52">
        <f>COUNTIF(G71:G73,"○")</f>
        <v>1</v>
      </c>
      <c r="G68" s="52"/>
      <c r="H68" s="52" t="str">
        <f>W50</f>
        <v>⑨</v>
      </c>
      <c r="I68" s="52"/>
      <c r="J68" s="53">
        <f>COUNTIF(I71:I73,"○")</f>
        <v>2</v>
      </c>
      <c r="K68" s="52">
        <f>COUNTIF(L71:L73,"○")</f>
        <v>0</v>
      </c>
      <c r="L68" s="52"/>
      <c r="M68" s="52" t="str">
        <f>W56</f>
        <v>⑦</v>
      </c>
      <c r="N68" s="52"/>
      <c r="O68" s="53">
        <f>COUNTIF(N71:N73,"○")</f>
        <v>2</v>
      </c>
      <c r="P68" s="52">
        <f>COUNTIF(Q71:Q73,"○")</f>
        <v>0</v>
      </c>
      <c r="Q68" s="52"/>
      <c r="R68" s="52" t="str">
        <f>W62</f>
        <v>②</v>
      </c>
      <c r="S68" s="52"/>
      <c r="T68" s="53">
        <f>COUNTIF(S71:S73,"○")</f>
        <v>2</v>
      </c>
      <c r="U68" s="392"/>
      <c r="V68" s="393"/>
      <c r="W68" s="393"/>
      <c r="X68" s="393"/>
      <c r="Y68" s="416"/>
      <c r="Z68" s="52">
        <f>COUNTIF(AA71:AA73,"○")</f>
        <v>0</v>
      </c>
      <c r="AA68" s="52"/>
      <c r="AB68" s="52" t="s">
        <v>36</v>
      </c>
      <c r="AC68" s="52"/>
      <c r="AD68" s="53">
        <f>COUNTIF(AC71:AC73,"○")</f>
        <v>2</v>
      </c>
      <c r="AE68" s="401">
        <f>COUNTIF(F69:AD69,"○")</f>
        <v>0</v>
      </c>
      <c r="AF68" s="373" t="s">
        <v>32</v>
      </c>
      <c r="AG68" s="374">
        <f>COUNTIF(J70:AD70,"○")</f>
        <v>4</v>
      </c>
      <c r="AH68" s="372">
        <f>IF(AJ72=0,10,AH72/AJ72)</f>
        <v>0.125</v>
      </c>
      <c r="AI68" s="373"/>
      <c r="AJ68" s="374"/>
      <c r="AK68" s="372"/>
      <c r="AL68" s="375">
        <f>SUM(F71:F73,K71:K73,P71:P73,Z71:Z73)/SUM(J71:J73,O71:O73,T71:T73,AD71:AD73)</f>
        <v>0.6641221374045801</v>
      </c>
      <c r="AM68" s="378">
        <f>IF(AO$88=AO$87,RANK(AY68,AY$50:AY$79,0),"")</f>
        <v>5</v>
      </c>
      <c r="AO68" s="9">
        <f>SUM(AE68:AG73)</f>
        <v>4</v>
      </c>
      <c r="AP68" s="9">
        <f>AQ68-AR68</f>
        <v>0</v>
      </c>
      <c r="AQ68" s="9">
        <f>SUM(F68:AD68)</f>
        <v>9</v>
      </c>
      <c r="AR68" s="9">
        <f>SUM(AH72:AJ73)</f>
        <v>9</v>
      </c>
      <c r="AT68" s="367">
        <f>RANK(AE68,AE$50:AE$79,1)</f>
        <v>1</v>
      </c>
      <c r="AU68" s="367">
        <f>RANK(AZ68,AZ$50:AZ$79,1)</f>
        <v>1</v>
      </c>
      <c r="AV68" s="367">
        <f>RANK(AL68,AL$50:AL$79,1)</f>
        <v>1</v>
      </c>
      <c r="AW68" s="367">
        <f>AT68*100</f>
        <v>100</v>
      </c>
      <c r="AX68" s="367">
        <f>AU68*10</f>
        <v>10</v>
      </c>
      <c r="AY68" s="367">
        <f>SUM(AV68:AX73)</f>
        <v>111</v>
      </c>
      <c r="AZ68" s="367">
        <f>AH68-AJ68</f>
        <v>0.125</v>
      </c>
    </row>
    <row r="69" spans="1:52" ht="13.5" customHeight="1" hidden="1">
      <c r="A69" s="434"/>
      <c r="B69" s="408"/>
      <c r="C69" s="409"/>
      <c r="D69" s="410"/>
      <c r="E69" s="390"/>
      <c r="F69" s="19" t="str">
        <f>IF(F68&gt;J68,"○","　")</f>
        <v>　</v>
      </c>
      <c r="G69" s="19"/>
      <c r="H69" s="19"/>
      <c r="I69" s="19"/>
      <c r="J69" s="49"/>
      <c r="K69" s="19" t="str">
        <f>IF(K68&gt;O68,"○","　")</f>
        <v>　</v>
      </c>
      <c r="L69" s="19"/>
      <c r="M69" s="19"/>
      <c r="N69" s="19"/>
      <c r="O69" s="49"/>
      <c r="P69" s="19" t="str">
        <f>IF(P68&gt;T68,"○","　")</f>
        <v>　</v>
      </c>
      <c r="Q69" s="19"/>
      <c r="R69" s="19"/>
      <c r="S69" s="19"/>
      <c r="T69" s="49"/>
      <c r="U69" s="395"/>
      <c r="V69" s="396"/>
      <c r="W69" s="396"/>
      <c r="X69" s="396"/>
      <c r="Y69" s="417"/>
      <c r="Z69" s="19" t="str">
        <f>IF(Z68&gt;AD68,"○","　")</f>
        <v>　</v>
      </c>
      <c r="AA69" s="19"/>
      <c r="AB69" s="19"/>
      <c r="AC69" s="19"/>
      <c r="AD69" s="49"/>
      <c r="AE69" s="311"/>
      <c r="AF69" s="233"/>
      <c r="AG69" s="289"/>
      <c r="AH69" s="288"/>
      <c r="AI69" s="233"/>
      <c r="AJ69" s="289"/>
      <c r="AK69" s="288"/>
      <c r="AL69" s="376"/>
      <c r="AM69" s="379"/>
      <c r="AT69" s="367"/>
      <c r="AU69" s="367"/>
      <c r="AV69" s="367"/>
      <c r="AW69" s="367"/>
      <c r="AX69" s="367"/>
      <c r="AY69" s="367"/>
      <c r="AZ69" s="367"/>
    </row>
    <row r="70" spans="1:52" ht="13.5" customHeight="1" hidden="1">
      <c r="A70" s="434"/>
      <c r="B70" s="408"/>
      <c r="C70" s="409"/>
      <c r="D70" s="410"/>
      <c r="E70" s="390"/>
      <c r="F70" s="19"/>
      <c r="G70" s="19"/>
      <c r="H70" s="19"/>
      <c r="I70" s="19"/>
      <c r="J70" s="49" t="str">
        <f>IF(J68&gt;F68,"○","　")</f>
        <v>○</v>
      </c>
      <c r="K70" s="19"/>
      <c r="L70" s="19"/>
      <c r="M70" s="19"/>
      <c r="N70" s="19"/>
      <c r="O70" s="49" t="str">
        <f>IF(O68&gt;K68,"○","　")</f>
        <v>○</v>
      </c>
      <c r="P70" s="19"/>
      <c r="Q70" s="19"/>
      <c r="R70" s="19"/>
      <c r="S70" s="19"/>
      <c r="T70" s="49" t="str">
        <f>IF(T68&gt;P68,"○","　")</f>
        <v>○</v>
      </c>
      <c r="U70" s="395"/>
      <c r="V70" s="396"/>
      <c r="W70" s="396"/>
      <c r="X70" s="396"/>
      <c r="Y70" s="417"/>
      <c r="Z70" s="19"/>
      <c r="AA70" s="19"/>
      <c r="AB70" s="19"/>
      <c r="AC70" s="19"/>
      <c r="AD70" s="49" t="str">
        <f>IF(AD68&gt;Z68,"○","　")</f>
        <v>○</v>
      </c>
      <c r="AE70" s="311"/>
      <c r="AF70" s="233"/>
      <c r="AG70" s="289"/>
      <c r="AH70" s="288"/>
      <c r="AI70" s="233"/>
      <c r="AJ70" s="289"/>
      <c r="AK70" s="288"/>
      <c r="AL70" s="376"/>
      <c r="AM70" s="379"/>
      <c r="AT70" s="367"/>
      <c r="AU70" s="367"/>
      <c r="AV70" s="367"/>
      <c r="AW70" s="367"/>
      <c r="AX70" s="367"/>
      <c r="AY70" s="367"/>
      <c r="AZ70" s="367"/>
    </row>
    <row r="71" spans="1:52" ht="18" customHeight="1">
      <c r="A71" s="434"/>
      <c r="B71" s="408"/>
      <c r="C71" s="409"/>
      <c r="D71" s="410"/>
      <c r="E71" s="390"/>
      <c r="F71" s="19">
        <f>Y53</f>
        <v>15</v>
      </c>
      <c r="G71" s="19" t="str">
        <f>IF(F71&gt;J71,"○","　")</f>
        <v>○</v>
      </c>
      <c r="H71" s="19" t="s">
        <v>32</v>
      </c>
      <c r="I71" s="19" t="str">
        <f>IF(J71&gt;F71,"○","　")</f>
        <v>　</v>
      </c>
      <c r="J71" s="49">
        <f>U53</f>
        <v>9</v>
      </c>
      <c r="K71" s="19">
        <f>Y59</f>
        <v>8</v>
      </c>
      <c r="L71" s="19" t="str">
        <f>IF(K71&gt;O71,"○","　")</f>
        <v>　</v>
      </c>
      <c r="M71" s="19" t="s">
        <v>31</v>
      </c>
      <c r="N71" s="19" t="str">
        <f>IF(O71&gt;K71,"○","　")</f>
        <v>○</v>
      </c>
      <c r="O71" s="49">
        <f>U59</f>
        <v>15</v>
      </c>
      <c r="P71" s="19">
        <f>Y65</f>
        <v>8</v>
      </c>
      <c r="Q71" s="19" t="str">
        <f>IF(P71&gt;T71,"○","　")</f>
        <v>　</v>
      </c>
      <c r="R71" s="19" t="s">
        <v>31</v>
      </c>
      <c r="S71" s="19" t="str">
        <f>IF(T71&gt;P71,"○","　")</f>
        <v>○</v>
      </c>
      <c r="T71" s="49">
        <f>U65</f>
        <v>15</v>
      </c>
      <c r="U71" s="395"/>
      <c r="V71" s="396"/>
      <c r="W71" s="396"/>
      <c r="X71" s="396"/>
      <c r="Y71" s="417"/>
      <c r="Z71" s="19">
        <f>O24</f>
        <v>13</v>
      </c>
      <c r="AA71" s="19" t="str">
        <f>IF(Z71&gt;AD71,"○","　")</f>
        <v>　</v>
      </c>
      <c r="AB71" s="19" t="s">
        <v>31</v>
      </c>
      <c r="AC71" s="19" t="str">
        <f>IF(AD71&gt;Z71,"○","　")</f>
        <v>○</v>
      </c>
      <c r="AD71" s="49">
        <f>T24</f>
        <v>15</v>
      </c>
      <c r="AE71" s="311"/>
      <c r="AF71" s="233"/>
      <c r="AG71" s="289"/>
      <c r="AH71" s="288"/>
      <c r="AI71" s="233"/>
      <c r="AJ71" s="289"/>
      <c r="AK71" s="288"/>
      <c r="AL71" s="376"/>
      <c r="AM71" s="379"/>
      <c r="AT71" s="367"/>
      <c r="AU71" s="367"/>
      <c r="AV71" s="367"/>
      <c r="AW71" s="367"/>
      <c r="AX71" s="367"/>
      <c r="AY71" s="367"/>
      <c r="AZ71" s="367"/>
    </row>
    <row r="72" spans="1:52" ht="18" customHeight="1">
      <c r="A72" s="434"/>
      <c r="B72" s="408"/>
      <c r="C72" s="409"/>
      <c r="D72" s="410"/>
      <c r="E72" s="390"/>
      <c r="F72" s="19">
        <f>Y54</f>
        <v>8</v>
      </c>
      <c r="G72" s="19" t="str">
        <f>IF(F72&gt;J72,"○","　")</f>
        <v>　</v>
      </c>
      <c r="H72" s="19" t="s">
        <v>32</v>
      </c>
      <c r="I72" s="19" t="str">
        <f>IF(J72&gt;F72,"○","　")</f>
        <v>○</v>
      </c>
      <c r="J72" s="49">
        <f>U54</f>
        <v>15</v>
      </c>
      <c r="K72" s="19">
        <f>Y60</f>
        <v>6</v>
      </c>
      <c r="L72" s="19" t="str">
        <f>IF(K72&gt;O72,"○","　")</f>
        <v>　</v>
      </c>
      <c r="M72" s="19" t="s">
        <v>32</v>
      </c>
      <c r="N72" s="19" t="str">
        <f>IF(O72&gt;K72,"○","　")</f>
        <v>○</v>
      </c>
      <c r="O72" s="49">
        <f>U60</f>
        <v>15</v>
      </c>
      <c r="P72" s="19">
        <f>Y66</f>
        <v>9</v>
      </c>
      <c r="Q72" s="19" t="str">
        <f>IF(P72&gt;T72,"○","　")</f>
        <v>　</v>
      </c>
      <c r="R72" s="19" t="s">
        <v>32</v>
      </c>
      <c r="S72" s="19" t="str">
        <f>IF(T72&gt;P72,"○","　")</f>
        <v>○</v>
      </c>
      <c r="T72" s="49">
        <f>U66</f>
        <v>15</v>
      </c>
      <c r="U72" s="395"/>
      <c r="V72" s="396"/>
      <c r="W72" s="396"/>
      <c r="X72" s="396"/>
      <c r="Y72" s="417"/>
      <c r="Z72" s="19">
        <f>O25</f>
        <v>15</v>
      </c>
      <c r="AA72" s="19" t="str">
        <f>IF(Z72&gt;AD72,"○","　")</f>
        <v>　</v>
      </c>
      <c r="AB72" s="19" t="s">
        <v>32</v>
      </c>
      <c r="AC72" s="19" t="str">
        <f>IF(AD72&gt;Z72,"○","　")</f>
        <v>○</v>
      </c>
      <c r="AD72" s="49">
        <f>T25</f>
        <v>17</v>
      </c>
      <c r="AE72" s="311"/>
      <c r="AF72" s="233"/>
      <c r="AG72" s="289"/>
      <c r="AH72" s="288">
        <f>SUM(F68,K68,P68,U68,Z68)</f>
        <v>1</v>
      </c>
      <c r="AI72" s="233" t="s">
        <v>32</v>
      </c>
      <c r="AJ72" s="289">
        <f>SUM(J68,O68,T68,Y68,AD68)</f>
        <v>8</v>
      </c>
      <c r="AK72" s="288"/>
      <c r="AL72" s="376"/>
      <c r="AM72" s="379"/>
      <c r="AT72" s="367"/>
      <c r="AU72" s="367"/>
      <c r="AV72" s="367"/>
      <c r="AW72" s="367"/>
      <c r="AX72" s="367"/>
      <c r="AY72" s="367"/>
      <c r="AZ72" s="367"/>
    </row>
    <row r="73" spans="1:52" ht="18" customHeight="1">
      <c r="A73" s="434"/>
      <c r="B73" s="411"/>
      <c r="C73" s="412"/>
      <c r="D73" s="413"/>
      <c r="E73" s="415"/>
      <c r="F73" s="50">
        <f>Y55</f>
        <v>5</v>
      </c>
      <c r="G73" s="50" t="str">
        <f>IF(F73&gt;J73,"○","　")</f>
        <v>　</v>
      </c>
      <c r="H73" s="50" t="s">
        <v>32</v>
      </c>
      <c r="I73" s="50" t="str">
        <f>IF(J73&gt;F73,"○","　")</f>
        <v>○</v>
      </c>
      <c r="J73" s="51">
        <f>U55</f>
        <v>15</v>
      </c>
      <c r="K73" s="50">
        <f>Y61</f>
        <v>0</v>
      </c>
      <c r="L73" s="50" t="str">
        <f>IF(K73&gt;O73,"○","　")</f>
        <v>　</v>
      </c>
      <c r="M73" s="50" t="s">
        <v>32</v>
      </c>
      <c r="N73" s="50" t="str">
        <f>IF(O73&gt;K73,"○","　")</f>
        <v>　</v>
      </c>
      <c r="O73" s="51">
        <f>U61</f>
        <v>0</v>
      </c>
      <c r="P73" s="50">
        <f>Y67</f>
        <v>0</v>
      </c>
      <c r="Q73" s="50" t="str">
        <f>IF(P73&gt;T73,"○","　")</f>
        <v>　</v>
      </c>
      <c r="R73" s="50" t="s">
        <v>32</v>
      </c>
      <c r="S73" s="50" t="str">
        <f>IF(T73&gt;P73,"○","　")</f>
        <v>　</v>
      </c>
      <c r="T73" s="51">
        <f>U67</f>
        <v>0</v>
      </c>
      <c r="U73" s="418"/>
      <c r="V73" s="419"/>
      <c r="W73" s="419"/>
      <c r="X73" s="419"/>
      <c r="Y73" s="420"/>
      <c r="Z73" s="19">
        <f>O26</f>
        <v>0</v>
      </c>
      <c r="AA73" s="19" t="str">
        <f>IF(Z73&gt;AD73,"○","　")</f>
        <v>　</v>
      </c>
      <c r="AB73" s="19" t="s">
        <v>32</v>
      </c>
      <c r="AC73" s="19" t="str">
        <f>IF(AD73&gt;Z73,"○","　")</f>
        <v>　</v>
      </c>
      <c r="AD73" s="49">
        <f>T26</f>
        <v>0</v>
      </c>
      <c r="AE73" s="313"/>
      <c r="AF73" s="291"/>
      <c r="AG73" s="292"/>
      <c r="AH73" s="290"/>
      <c r="AI73" s="291"/>
      <c r="AJ73" s="292"/>
      <c r="AK73" s="290"/>
      <c r="AL73" s="403"/>
      <c r="AM73" s="404"/>
      <c r="AT73" s="367"/>
      <c r="AU73" s="367"/>
      <c r="AV73" s="367"/>
      <c r="AW73" s="367"/>
      <c r="AX73" s="367"/>
      <c r="AY73" s="367"/>
      <c r="AZ73" s="367"/>
    </row>
    <row r="74" spans="1:52" ht="18" customHeight="1">
      <c r="A74" s="434"/>
      <c r="B74" s="381" t="str">
        <f>P6</f>
        <v>Sweet TAKA</v>
      </c>
      <c r="C74" s="382"/>
      <c r="D74" s="383"/>
      <c r="E74" s="390" t="e">
        <f>IF($CB$112="A",CD118,IF($CB$112="B",CG118,CJ118))</f>
        <v>#REF!</v>
      </c>
      <c r="F74" s="52">
        <f>COUNTIF(G77:G79,"○")</f>
        <v>1</v>
      </c>
      <c r="G74" s="52"/>
      <c r="H74" s="52" t="str">
        <f>AB50</f>
        <v>③</v>
      </c>
      <c r="I74" s="52"/>
      <c r="J74" s="53">
        <f>COUNTIF(I77:I79,"○")</f>
        <v>2</v>
      </c>
      <c r="K74" s="52">
        <f>COUNTIF(L77:L79,"○")</f>
        <v>2</v>
      </c>
      <c r="L74" s="52"/>
      <c r="M74" s="52" t="str">
        <f>AB56</f>
        <v>⑩</v>
      </c>
      <c r="N74" s="52"/>
      <c r="O74" s="53">
        <f>COUNTIF(N77:N79,"○")</f>
        <v>0</v>
      </c>
      <c r="P74" s="52">
        <f>COUNTIF(Q77:Q79,"○")</f>
        <v>0</v>
      </c>
      <c r="Q74" s="52"/>
      <c r="R74" s="52" t="str">
        <f>AB62</f>
        <v>⑧</v>
      </c>
      <c r="S74" s="52"/>
      <c r="T74" s="53">
        <f>COUNTIF(S77:S79,"○")</f>
        <v>2</v>
      </c>
      <c r="U74" s="52">
        <f>COUNTIF(V77:V79,"○")</f>
        <v>2</v>
      </c>
      <c r="V74" s="52"/>
      <c r="W74" s="52" t="str">
        <f>AB68</f>
        <v>⑤</v>
      </c>
      <c r="X74" s="52"/>
      <c r="Y74" s="53">
        <f>COUNTIF(X77:X79,"○")</f>
        <v>0</v>
      </c>
      <c r="Z74" s="392"/>
      <c r="AA74" s="393"/>
      <c r="AB74" s="393"/>
      <c r="AC74" s="393"/>
      <c r="AD74" s="394"/>
      <c r="AE74" s="401">
        <f>COUNTIF(F75:AD75,"○")</f>
        <v>2</v>
      </c>
      <c r="AF74" s="373" t="s">
        <v>32</v>
      </c>
      <c r="AG74" s="374">
        <f>COUNTIF(J76:AD76,"○")</f>
        <v>2</v>
      </c>
      <c r="AH74" s="372">
        <f>IF(AJ78=0,10,AH78/AJ78)</f>
        <v>1.25</v>
      </c>
      <c r="AI74" s="373"/>
      <c r="AJ74" s="374"/>
      <c r="AK74" s="372"/>
      <c r="AL74" s="375">
        <f>SUM(F77:F79,K77:K79,P77:P79,U77:U79,Z77:Z79)/SUM(J77:J79,O77:O79,T77:T79,Y77:Y79,AD77:AD79)</f>
        <v>1.0769230769230769</v>
      </c>
      <c r="AM74" s="378">
        <f>IF(AO$88=AO$87,RANK(AY74,AY$50:AY$79,0),"")</f>
        <v>2</v>
      </c>
      <c r="AO74" s="9">
        <f>SUM(AE74:AG79)</f>
        <v>4</v>
      </c>
      <c r="AP74" s="9">
        <f>AQ74-AR74</f>
        <v>0</v>
      </c>
      <c r="AQ74" s="9">
        <f>SUM(F74:AD74)</f>
        <v>9</v>
      </c>
      <c r="AR74" s="9">
        <f>SUM(AH78:AJ79)</f>
        <v>9</v>
      </c>
      <c r="AT74" s="367">
        <f>RANK(AE74,AE$50:AE$79,1)</f>
        <v>2</v>
      </c>
      <c r="AU74" s="367">
        <f>RANK(AZ74,AZ$50:AZ$79,1)</f>
        <v>4</v>
      </c>
      <c r="AV74" s="367">
        <f>RANK(AL74,AL$50:AL$79,1)</f>
        <v>4</v>
      </c>
      <c r="AW74" s="367">
        <f>AT74*100</f>
        <v>200</v>
      </c>
      <c r="AX74" s="367">
        <f>AU74*10</f>
        <v>40</v>
      </c>
      <c r="AY74" s="367">
        <f>SUM(AV74:AX79)</f>
        <v>244</v>
      </c>
      <c r="AZ74" s="367">
        <f>AH74-AJ74</f>
        <v>1.25</v>
      </c>
    </row>
    <row r="75" spans="1:52" ht="13.5" customHeight="1" hidden="1">
      <c r="A75" s="434"/>
      <c r="B75" s="384"/>
      <c r="C75" s="385"/>
      <c r="D75" s="386"/>
      <c r="E75" s="390"/>
      <c r="F75" s="19" t="str">
        <f>IF(F74&gt;J74,"○","　")</f>
        <v>　</v>
      </c>
      <c r="G75" s="19"/>
      <c r="H75" s="19"/>
      <c r="I75" s="19"/>
      <c r="J75" s="49"/>
      <c r="K75" s="19" t="str">
        <f>IF(K74&gt;O74,"○","　")</f>
        <v>○</v>
      </c>
      <c r="L75" s="19"/>
      <c r="M75" s="19"/>
      <c r="N75" s="19"/>
      <c r="O75" s="49"/>
      <c r="P75" s="19" t="str">
        <f>IF(P74&gt;T74,"○","　")</f>
        <v>　</v>
      </c>
      <c r="Q75" s="19"/>
      <c r="R75" s="19"/>
      <c r="S75" s="19"/>
      <c r="T75" s="49"/>
      <c r="U75" s="19" t="str">
        <f>IF(U74&gt;Y74,"○","　")</f>
        <v>○</v>
      </c>
      <c r="V75" s="19"/>
      <c r="W75" s="19"/>
      <c r="X75" s="19"/>
      <c r="Y75" s="49"/>
      <c r="Z75" s="395"/>
      <c r="AA75" s="396"/>
      <c r="AB75" s="396"/>
      <c r="AC75" s="396"/>
      <c r="AD75" s="397"/>
      <c r="AE75" s="311"/>
      <c r="AF75" s="233"/>
      <c r="AG75" s="289"/>
      <c r="AH75" s="288"/>
      <c r="AI75" s="233"/>
      <c r="AJ75" s="289"/>
      <c r="AK75" s="288"/>
      <c r="AL75" s="376"/>
      <c r="AM75" s="379"/>
      <c r="AT75" s="367"/>
      <c r="AU75" s="367"/>
      <c r="AV75" s="367"/>
      <c r="AW75" s="367"/>
      <c r="AX75" s="367"/>
      <c r="AY75" s="367"/>
      <c r="AZ75" s="367"/>
    </row>
    <row r="76" spans="1:52" ht="13.5" customHeight="1" hidden="1">
      <c r="A76" s="434"/>
      <c r="B76" s="384"/>
      <c r="C76" s="385"/>
      <c r="D76" s="386"/>
      <c r="E76" s="390"/>
      <c r="F76" s="19"/>
      <c r="G76" s="19"/>
      <c r="H76" s="19"/>
      <c r="I76" s="19"/>
      <c r="J76" s="49" t="str">
        <f>IF(J74&gt;F74,"○","　")</f>
        <v>○</v>
      </c>
      <c r="K76" s="19"/>
      <c r="L76" s="19"/>
      <c r="M76" s="19"/>
      <c r="N76" s="19"/>
      <c r="O76" s="49" t="str">
        <f>IF(O74&gt;K74,"○","　")</f>
        <v>　</v>
      </c>
      <c r="P76" s="19"/>
      <c r="Q76" s="19"/>
      <c r="R76" s="19"/>
      <c r="S76" s="19"/>
      <c r="T76" s="49" t="str">
        <f>IF(T74&gt;P74,"○","　")</f>
        <v>○</v>
      </c>
      <c r="U76" s="19"/>
      <c r="V76" s="19"/>
      <c r="W76" s="19"/>
      <c r="X76" s="19"/>
      <c r="Y76" s="49" t="str">
        <f>IF(Y74&gt;U74,"○","　")</f>
        <v>　</v>
      </c>
      <c r="Z76" s="395"/>
      <c r="AA76" s="396"/>
      <c r="AB76" s="396"/>
      <c r="AC76" s="396"/>
      <c r="AD76" s="397"/>
      <c r="AE76" s="311"/>
      <c r="AF76" s="233"/>
      <c r="AG76" s="289"/>
      <c r="AH76" s="288"/>
      <c r="AI76" s="233"/>
      <c r="AJ76" s="289"/>
      <c r="AK76" s="288"/>
      <c r="AL76" s="376"/>
      <c r="AM76" s="379"/>
      <c r="AT76" s="367"/>
      <c r="AU76" s="367"/>
      <c r="AV76" s="367"/>
      <c r="AW76" s="367"/>
      <c r="AX76" s="367"/>
      <c r="AY76" s="367"/>
      <c r="AZ76" s="367"/>
    </row>
    <row r="77" spans="1:52" ht="18" customHeight="1">
      <c r="A77" s="434"/>
      <c r="B77" s="384"/>
      <c r="C77" s="385"/>
      <c r="D77" s="386"/>
      <c r="E77" s="390"/>
      <c r="F77" s="19">
        <f>AD53</f>
        <v>15</v>
      </c>
      <c r="G77" s="19" t="str">
        <f>IF(F77&gt;J77,"○","　")</f>
        <v>○</v>
      </c>
      <c r="H77" s="19" t="s">
        <v>31</v>
      </c>
      <c r="I77" s="19" t="str">
        <f>IF(J77&gt;F77,"○","　")</f>
        <v>　</v>
      </c>
      <c r="J77" s="49">
        <f>Z53</f>
        <v>9</v>
      </c>
      <c r="K77" s="19">
        <f>AD59</f>
        <v>15</v>
      </c>
      <c r="L77" s="19" t="str">
        <f>IF(K77&gt;O77,"○","　")</f>
        <v>○</v>
      </c>
      <c r="M77" s="19" t="s">
        <v>31</v>
      </c>
      <c r="N77" s="19" t="str">
        <f>IF(O77&gt;K77,"○","　")</f>
        <v>　</v>
      </c>
      <c r="O77" s="49">
        <f>Z59</f>
        <v>9</v>
      </c>
      <c r="P77" s="19">
        <f>AD65</f>
        <v>10</v>
      </c>
      <c r="Q77" s="19" t="str">
        <f>IF(P77&gt;T77,"○","　")</f>
        <v>　</v>
      </c>
      <c r="R77" s="19" t="s">
        <v>31</v>
      </c>
      <c r="S77" s="19" t="str">
        <f>IF(T77&gt;P77,"○","　")</f>
        <v>○</v>
      </c>
      <c r="T77" s="49">
        <f>Z65</f>
        <v>15</v>
      </c>
      <c r="U77" s="19">
        <f>AD71</f>
        <v>15</v>
      </c>
      <c r="V77" s="19" t="str">
        <f>IF(U77&gt;Y77,"○","　")</f>
        <v>○</v>
      </c>
      <c r="W77" s="19" t="s">
        <v>31</v>
      </c>
      <c r="X77" s="19" t="str">
        <f>IF(Y77&gt;U77,"○","　")</f>
        <v>　</v>
      </c>
      <c r="Y77" s="49">
        <f>Z71</f>
        <v>13</v>
      </c>
      <c r="Z77" s="395"/>
      <c r="AA77" s="396"/>
      <c r="AB77" s="396"/>
      <c r="AC77" s="396"/>
      <c r="AD77" s="397"/>
      <c r="AE77" s="311"/>
      <c r="AF77" s="233"/>
      <c r="AG77" s="289"/>
      <c r="AH77" s="288"/>
      <c r="AI77" s="233"/>
      <c r="AJ77" s="289"/>
      <c r="AK77" s="288"/>
      <c r="AL77" s="376"/>
      <c r="AM77" s="379"/>
      <c r="AT77" s="367"/>
      <c r="AU77" s="367"/>
      <c r="AV77" s="367"/>
      <c r="AW77" s="367"/>
      <c r="AX77" s="367"/>
      <c r="AY77" s="367"/>
      <c r="AZ77" s="367"/>
    </row>
    <row r="78" spans="1:52" ht="18" customHeight="1">
      <c r="A78" s="434"/>
      <c r="B78" s="384"/>
      <c r="C78" s="385"/>
      <c r="D78" s="386"/>
      <c r="E78" s="390"/>
      <c r="F78" s="19">
        <f>AD54</f>
        <v>13</v>
      </c>
      <c r="G78" s="19" t="str">
        <f>IF(F78&gt;J78,"○","　")</f>
        <v>　</v>
      </c>
      <c r="H78" s="19" t="s">
        <v>32</v>
      </c>
      <c r="I78" s="19" t="str">
        <f>IF(J78&gt;F78,"○","　")</f>
        <v>○</v>
      </c>
      <c r="J78" s="49">
        <f>Z54</f>
        <v>15</v>
      </c>
      <c r="K78" s="19">
        <f>AD60</f>
        <v>15</v>
      </c>
      <c r="L78" s="19" t="str">
        <f>IF(K78&gt;O78,"○","　")</f>
        <v>○</v>
      </c>
      <c r="M78" s="19" t="s">
        <v>32</v>
      </c>
      <c r="N78" s="19" t="str">
        <f>IF(O78&gt;K78,"○","　")</f>
        <v>　</v>
      </c>
      <c r="O78" s="49">
        <f>Z60</f>
        <v>9</v>
      </c>
      <c r="P78" s="19">
        <f>AD66</f>
        <v>10</v>
      </c>
      <c r="Q78" s="19" t="str">
        <f>IF(P78&gt;T78,"○","　")</f>
        <v>　</v>
      </c>
      <c r="R78" s="19" t="s">
        <v>32</v>
      </c>
      <c r="S78" s="19" t="str">
        <f>IF(T78&gt;P78,"○","　")</f>
        <v>○</v>
      </c>
      <c r="T78" s="49">
        <f>Z66</f>
        <v>15</v>
      </c>
      <c r="U78" s="19">
        <f>AD72</f>
        <v>17</v>
      </c>
      <c r="V78" s="19" t="str">
        <f>IF(U78&gt;Y78,"○","　")</f>
        <v>○</v>
      </c>
      <c r="W78" s="19" t="s">
        <v>32</v>
      </c>
      <c r="X78" s="19" t="str">
        <f>IF(Y78&gt;U78,"○","　")</f>
        <v>　</v>
      </c>
      <c r="Y78" s="49">
        <f>Z72</f>
        <v>15</v>
      </c>
      <c r="Z78" s="395"/>
      <c r="AA78" s="396"/>
      <c r="AB78" s="396"/>
      <c r="AC78" s="396"/>
      <c r="AD78" s="397"/>
      <c r="AE78" s="311"/>
      <c r="AF78" s="233"/>
      <c r="AG78" s="289"/>
      <c r="AH78" s="288">
        <f>SUM(F74,K74,P74,U74,Z74)</f>
        <v>5</v>
      </c>
      <c r="AI78" s="233" t="s">
        <v>32</v>
      </c>
      <c r="AJ78" s="289">
        <f>SUM(J74,O74,T74,Y74,AD74)</f>
        <v>4</v>
      </c>
      <c r="AK78" s="288"/>
      <c r="AL78" s="376"/>
      <c r="AM78" s="379"/>
      <c r="AT78" s="367"/>
      <c r="AU78" s="367"/>
      <c r="AV78" s="367"/>
      <c r="AW78" s="367"/>
      <c r="AX78" s="367"/>
      <c r="AY78" s="367"/>
      <c r="AZ78" s="367"/>
    </row>
    <row r="79" spans="1:52" ht="18" customHeight="1" thickBot="1">
      <c r="A79" s="435"/>
      <c r="B79" s="387"/>
      <c r="C79" s="388"/>
      <c r="D79" s="389"/>
      <c r="E79" s="391"/>
      <c r="F79" s="54">
        <f>AD55</f>
        <v>16</v>
      </c>
      <c r="G79" s="54" t="str">
        <f>IF(F79&gt;J79,"○","　")</f>
        <v>　</v>
      </c>
      <c r="H79" s="54" t="s">
        <v>32</v>
      </c>
      <c r="I79" s="54" t="str">
        <f>IF(J79&gt;F79,"○","　")</f>
        <v>○</v>
      </c>
      <c r="J79" s="55">
        <f>Z55</f>
        <v>17</v>
      </c>
      <c r="K79" s="54">
        <f>AD61</f>
        <v>0</v>
      </c>
      <c r="L79" s="54" t="str">
        <f>IF(K79&gt;O79,"○","　")</f>
        <v>　</v>
      </c>
      <c r="M79" s="54" t="s">
        <v>32</v>
      </c>
      <c r="N79" s="54" t="str">
        <f>IF(O79&gt;K79,"○","　")</f>
        <v>　</v>
      </c>
      <c r="O79" s="55">
        <f>Z61</f>
        <v>0</v>
      </c>
      <c r="P79" s="54">
        <f>AD67</f>
        <v>0</v>
      </c>
      <c r="Q79" s="54" t="str">
        <f>IF(P79&gt;T79,"○","　")</f>
        <v>　</v>
      </c>
      <c r="R79" s="54" t="s">
        <v>32</v>
      </c>
      <c r="S79" s="54" t="str">
        <f>IF(T79&gt;P79,"○","　")</f>
        <v>　</v>
      </c>
      <c r="T79" s="55">
        <f>Z67</f>
        <v>0</v>
      </c>
      <c r="U79" s="54">
        <f>AD73</f>
        <v>0</v>
      </c>
      <c r="V79" s="54" t="str">
        <f>IF(U79&gt;Y79,"○","　")</f>
        <v>　</v>
      </c>
      <c r="W79" s="54" t="s">
        <v>32</v>
      </c>
      <c r="X79" s="54" t="str">
        <f>IF(Y79&gt;U79,"○","　")</f>
        <v>　</v>
      </c>
      <c r="Y79" s="55">
        <f>Z73</f>
        <v>0</v>
      </c>
      <c r="Z79" s="398"/>
      <c r="AA79" s="399"/>
      <c r="AB79" s="399"/>
      <c r="AC79" s="399"/>
      <c r="AD79" s="400"/>
      <c r="AE79" s="402"/>
      <c r="AF79" s="370"/>
      <c r="AG79" s="371"/>
      <c r="AH79" s="369"/>
      <c r="AI79" s="370"/>
      <c r="AJ79" s="371"/>
      <c r="AK79" s="369"/>
      <c r="AL79" s="377"/>
      <c r="AM79" s="380"/>
      <c r="AT79" s="367"/>
      <c r="AU79" s="367"/>
      <c r="AV79" s="367"/>
      <c r="AW79" s="367"/>
      <c r="AX79" s="367"/>
      <c r="AY79" s="367"/>
      <c r="AZ79" s="367"/>
    </row>
    <row r="80" spans="46:52" ht="13.5" customHeight="1">
      <c r="AT80" s="367"/>
      <c r="AU80" s="367"/>
      <c r="AV80" s="367"/>
      <c r="AW80" s="367"/>
      <c r="AX80" s="367"/>
      <c r="AY80" s="367"/>
      <c r="AZ80" s="367"/>
    </row>
    <row r="81" spans="46:52" ht="13.5" customHeight="1" hidden="1">
      <c r="AT81" s="367"/>
      <c r="AU81" s="367"/>
      <c r="AV81" s="367"/>
      <c r="AW81" s="367"/>
      <c r="AX81" s="367"/>
      <c r="AY81" s="367"/>
      <c r="AZ81" s="367"/>
    </row>
    <row r="82" spans="46:52" ht="13.5" customHeight="1" hidden="1">
      <c r="AT82" s="367"/>
      <c r="AU82" s="367"/>
      <c r="AV82" s="367"/>
      <c r="AW82" s="367"/>
      <c r="AX82" s="367"/>
      <c r="AY82" s="367"/>
      <c r="AZ82" s="367"/>
    </row>
    <row r="83" spans="46:52" ht="13.5" customHeight="1" hidden="1">
      <c r="AT83" s="367"/>
      <c r="AU83" s="367"/>
      <c r="AV83" s="367"/>
      <c r="AW83" s="367"/>
      <c r="AX83" s="367"/>
      <c r="AY83" s="367"/>
      <c r="AZ83" s="367"/>
    </row>
    <row r="84" spans="46:52" ht="13.5" customHeight="1" hidden="1">
      <c r="AT84" s="367"/>
      <c r="AU84" s="367"/>
      <c r="AV84" s="367"/>
      <c r="AW84" s="367"/>
      <c r="AX84" s="367"/>
      <c r="AY84" s="367"/>
      <c r="AZ84" s="367"/>
    </row>
    <row r="85" spans="46:52" ht="14.25" customHeight="1" hidden="1">
      <c r="AT85" s="367"/>
      <c r="AU85" s="367"/>
      <c r="AV85" s="367"/>
      <c r="AW85" s="367"/>
      <c r="AX85" s="367"/>
      <c r="AY85" s="367"/>
      <c r="AZ85" s="367"/>
    </row>
    <row r="86" ht="12.75" hidden="1"/>
    <row r="87" spans="6:41" ht="12.75" hidden="1">
      <c r="F87" s="56">
        <v>1</v>
      </c>
      <c r="G87" s="56"/>
      <c r="H87" s="56">
        <v>2</v>
      </c>
      <c r="I87" s="56"/>
      <c r="J87" s="56">
        <v>3</v>
      </c>
      <c r="K87" s="56">
        <v>4</v>
      </c>
      <c r="L87" s="56"/>
      <c r="M87" s="56">
        <v>5</v>
      </c>
      <c r="N87" s="56"/>
      <c r="O87" s="56">
        <v>6</v>
      </c>
      <c r="P87" s="56">
        <v>7</v>
      </c>
      <c r="Q87" s="56"/>
      <c r="R87" s="56">
        <v>8</v>
      </c>
      <c r="T87" s="56">
        <v>9</v>
      </c>
      <c r="U87" s="56">
        <v>10</v>
      </c>
      <c r="AO87" s="9">
        <v>20</v>
      </c>
    </row>
    <row r="88" spans="6:41" ht="12.75" hidden="1">
      <c r="F88" s="57">
        <f>SUM(K53:K55,O53:O55)</f>
        <v>54</v>
      </c>
      <c r="G88" s="57" t="e">
        <f>SUM(#REF!)</f>
        <v>#REF!</v>
      </c>
      <c r="H88" s="57">
        <f>SUM(U65:U67,Y65:Y67)</f>
        <v>47</v>
      </c>
      <c r="I88" s="57" t="e">
        <f>SUM(#REF!)</f>
        <v>#REF!</v>
      </c>
      <c r="J88" s="57">
        <f>SUM(Z53:Z55,AD53:AD55)</f>
        <v>85</v>
      </c>
      <c r="K88" s="57">
        <f>SUM(P59:P61,T59:T61)</f>
        <v>54</v>
      </c>
      <c r="L88" s="57" t="e">
        <f>SUM(#REF!)</f>
        <v>#REF!</v>
      </c>
      <c r="M88" s="57">
        <f>SUM(Z71:Z73,AD71:AD73)</f>
        <v>60</v>
      </c>
      <c r="N88" s="57" t="e">
        <f>SUM(#REF!)</f>
        <v>#REF!</v>
      </c>
      <c r="O88" s="57">
        <f>SUM(P53:P55,T53:T55)</f>
        <v>53</v>
      </c>
      <c r="P88" s="57">
        <f>SUM(U59:U61,Y59:Y61)</f>
        <v>44</v>
      </c>
      <c r="Q88" s="57" t="e">
        <f>SUM(#REF!)</f>
        <v>#REF!</v>
      </c>
      <c r="R88" s="57">
        <f>SUM(Z65:Z67,AD65:AD67)</f>
        <v>50</v>
      </c>
      <c r="T88" s="57">
        <f>SUM(U53:U55,Y53:Y55)</f>
        <v>67</v>
      </c>
      <c r="U88" s="57">
        <f>SUM(Z59:Z61,AD59:AD61)</f>
        <v>48</v>
      </c>
      <c r="AO88" s="9">
        <f>SUM(AO50:AO79)</f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9" t="s">
        <v>37</v>
      </c>
      <c r="CE110" s="9" t="s">
        <v>38</v>
      </c>
      <c r="CH110" s="9" t="s">
        <v>39</v>
      </c>
    </row>
    <row r="111" spans="6:86" ht="12.75" hidden="1">
      <c r="F111" s="56">
        <v>1</v>
      </c>
      <c r="G111" s="56"/>
      <c r="H111" s="56">
        <v>2</v>
      </c>
      <c r="I111" s="56"/>
      <c r="J111" s="56">
        <v>3</v>
      </c>
      <c r="K111" s="56">
        <v>4</v>
      </c>
      <c r="L111" s="56"/>
      <c r="M111" s="56">
        <v>5</v>
      </c>
      <c r="N111" s="56"/>
      <c r="O111" s="56">
        <v>6</v>
      </c>
      <c r="P111" s="56">
        <v>7</v>
      </c>
      <c r="Q111" s="56"/>
      <c r="R111" s="56">
        <v>8</v>
      </c>
      <c r="T111" s="56">
        <v>9</v>
      </c>
      <c r="U111" s="56">
        <v>10</v>
      </c>
      <c r="CB111" s="9" t="s">
        <v>8</v>
      </c>
      <c r="CE111" s="9" t="s">
        <v>8</v>
      </c>
      <c r="CH111" s="9" t="s">
        <v>8</v>
      </c>
    </row>
    <row r="112" spans="6:138" ht="12.75" hidden="1">
      <c r="F112" s="57">
        <f aca="true" t="shared" si="4" ref="F112:R112">F88</f>
        <v>54</v>
      </c>
      <c r="G112" s="57" t="e">
        <f t="shared" si="4"/>
        <v>#REF!</v>
      </c>
      <c r="H112" s="57">
        <f t="shared" si="4"/>
        <v>47</v>
      </c>
      <c r="I112" s="57" t="e">
        <f t="shared" si="4"/>
        <v>#REF!</v>
      </c>
      <c r="J112" s="57">
        <f t="shared" si="4"/>
        <v>85</v>
      </c>
      <c r="K112" s="57">
        <f t="shared" si="4"/>
        <v>54</v>
      </c>
      <c r="L112" s="57" t="e">
        <f t="shared" si="4"/>
        <v>#REF!</v>
      </c>
      <c r="M112" s="57">
        <f t="shared" si="4"/>
        <v>60</v>
      </c>
      <c r="N112" s="57" t="e">
        <f t="shared" si="4"/>
        <v>#REF!</v>
      </c>
      <c r="O112" s="57">
        <f t="shared" si="4"/>
        <v>53</v>
      </c>
      <c r="P112" s="57">
        <f t="shared" si="4"/>
        <v>44</v>
      </c>
      <c r="Q112" s="57" t="e">
        <f t="shared" si="4"/>
        <v>#REF!</v>
      </c>
      <c r="R112" s="57">
        <f t="shared" si="4"/>
        <v>50</v>
      </c>
      <c r="T112" s="57">
        <f>T88</f>
        <v>67</v>
      </c>
      <c r="U112" s="57">
        <f>U88</f>
        <v>48</v>
      </c>
      <c r="CB112" s="10" t="e">
        <f>IF(CB113&lt;7,"A",IF(CB113&gt;12,"C","B"))</f>
        <v>#REF!</v>
      </c>
      <c r="CC112" s="10"/>
      <c r="CD112" s="10"/>
      <c r="CE112" s="10"/>
      <c r="CF112" s="10"/>
      <c r="CG112" s="10"/>
      <c r="CH112" s="10"/>
      <c r="CI112" s="10"/>
      <c r="CJ112" s="10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</row>
    <row r="113" spans="80:138" ht="12.75" hidden="1">
      <c r="CB113" s="10" t="e">
        <f>#REF!</f>
        <v>#REF!</v>
      </c>
      <c r="CC113" s="10"/>
      <c r="CD113" s="10"/>
      <c r="CE113" s="10" t="e">
        <f>CB113</f>
        <v>#REF!</v>
      </c>
      <c r="CF113" s="10"/>
      <c r="CG113" s="10"/>
      <c r="CH113" s="10" t="e">
        <f>CB113</f>
        <v>#REF!</v>
      </c>
      <c r="CI113" s="10"/>
      <c r="CJ113" s="10"/>
      <c r="CL113" s="58"/>
      <c r="CM113" s="58">
        <v>1</v>
      </c>
      <c r="CN113" s="58"/>
      <c r="CO113" s="58"/>
      <c r="CP113" s="58">
        <v>2</v>
      </c>
      <c r="CQ113" s="58"/>
      <c r="CR113" s="58"/>
      <c r="CS113" s="58">
        <v>3</v>
      </c>
      <c r="CT113" s="58"/>
      <c r="CU113" s="58"/>
      <c r="CV113" s="58">
        <v>4</v>
      </c>
      <c r="CW113" s="58"/>
      <c r="CX113" s="58"/>
      <c r="CY113" s="58">
        <v>5</v>
      </c>
      <c r="CZ113" s="58"/>
      <c r="DA113" s="58"/>
      <c r="DB113" s="58">
        <v>6</v>
      </c>
      <c r="DC113" s="58"/>
      <c r="DD113" s="58"/>
      <c r="DE113" s="58">
        <v>7</v>
      </c>
      <c r="DF113" s="58"/>
      <c r="DG113" s="58"/>
      <c r="DH113" s="58">
        <v>8</v>
      </c>
      <c r="DI113" s="58"/>
      <c r="DJ113" s="58"/>
      <c r="DK113" s="58">
        <v>9</v>
      </c>
      <c r="DL113" s="58"/>
      <c r="DM113" s="58"/>
      <c r="DN113" s="58">
        <v>10</v>
      </c>
      <c r="DO113" s="58"/>
      <c r="DP113" s="58"/>
      <c r="DQ113" s="58">
        <v>11</v>
      </c>
      <c r="DR113" s="58"/>
      <c r="DS113" s="58"/>
      <c r="DT113" s="58">
        <v>12</v>
      </c>
      <c r="DU113" s="58"/>
      <c r="DV113" s="58"/>
      <c r="DW113" s="58">
        <v>13</v>
      </c>
      <c r="DX113" s="58"/>
      <c r="DY113" s="58"/>
      <c r="DZ113" s="58">
        <v>14</v>
      </c>
      <c r="EA113" s="58"/>
      <c r="EB113" s="58"/>
      <c r="EC113" s="58">
        <v>15</v>
      </c>
      <c r="ED113" s="58"/>
      <c r="EE113" s="58"/>
      <c r="EF113" s="58">
        <v>16</v>
      </c>
      <c r="EG113" s="58"/>
      <c r="EH113" s="58"/>
    </row>
    <row r="114" spans="79:138" ht="12.75">
      <c r="CA114" s="9">
        <v>1</v>
      </c>
      <c r="CB114" s="58" t="e">
        <f aca="true" t="shared" si="5" ref="CB114:CD119">IF($CB$113=1,CM114,IF($CB$113=2,CP114,IF($CB$113=3,CS114,IF($CB$113=4,CV114,IF($CB$113=5,CY114,IF($CB$113=6,DB114,""))))))</f>
        <v>#REF!</v>
      </c>
      <c r="CC114" s="58" t="e">
        <f t="shared" si="5"/>
        <v>#REF!</v>
      </c>
      <c r="CD114" s="58" t="e">
        <f t="shared" si="5"/>
        <v>#REF!</v>
      </c>
      <c r="CE114" s="58" t="e">
        <f aca="true" t="shared" si="6" ref="CE114:CG125">IF($CB$113=7,DE114,IF($CB$113=8,DH114,IF($CB$113=9,DK114,IF($CB$113=10,DN114,IF($CB$113=11,DQ114,IF($CB$113=12,DT114,""))))))</f>
        <v>#REF!</v>
      </c>
      <c r="CF114" s="58" t="e">
        <f t="shared" si="6"/>
        <v>#REF!</v>
      </c>
      <c r="CG114" s="58" t="e">
        <f t="shared" si="6"/>
        <v>#REF!</v>
      </c>
      <c r="CH114" s="58" t="e">
        <f aca="true" t="shared" si="7" ref="CH114:CJ124">IF($CB$113=13,DW114,IF($CB$113=14,DZ114,IF($CB$113=15,EC114,IF($CB$113=16,EF114,""))))</f>
        <v>#REF!</v>
      </c>
      <c r="CI114" s="58" t="e">
        <f t="shared" si="7"/>
        <v>#REF!</v>
      </c>
      <c r="CJ114" s="58" t="e">
        <f t="shared" si="7"/>
        <v>#REF!</v>
      </c>
      <c r="CL114" s="58"/>
      <c r="CM114" s="58">
        <v>1</v>
      </c>
      <c r="CN114" s="58" t="s">
        <v>40</v>
      </c>
      <c r="CO114" s="58" t="s">
        <v>41</v>
      </c>
      <c r="CP114" s="58">
        <v>1</v>
      </c>
      <c r="CQ114" s="58" t="s">
        <v>42</v>
      </c>
      <c r="CR114" s="58" t="s">
        <v>43</v>
      </c>
      <c r="CS114" s="58">
        <v>1</v>
      </c>
      <c r="CT114" s="58" t="s">
        <v>44</v>
      </c>
      <c r="CU114" s="58" t="s">
        <v>43</v>
      </c>
      <c r="CV114" s="58">
        <v>1</v>
      </c>
      <c r="CW114" s="58" t="s">
        <v>45</v>
      </c>
      <c r="CX114" s="58" t="s">
        <v>46</v>
      </c>
      <c r="CY114" s="58">
        <v>1</v>
      </c>
      <c r="CZ114" s="58" t="s">
        <v>47</v>
      </c>
      <c r="DA114" s="58" t="s">
        <v>48</v>
      </c>
      <c r="DB114" s="58" t="s">
        <v>49</v>
      </c>
      <c r="DC114" s="58" t="s">
        <v>50</v>
      </c>
      <c r="DD114" s="58" t="s">
        <v>51</v>
      </c>
      <c r="DE114" s="58" t="s">
        <v>52</v>
      </c>
      <c r="DF114" s="58" t="s">
        <v>42</v>
      </c>
      <c r="DG114" s="58" t="s">
        <v>43</v>
      </c>
      <c r="DH114" s="58" t="s">
        <v>53</v>
      </c>
      <c r="DI114" s="58" t="s">
        <v>54</v>
      </c>
      <c r="DJ114" s="58" t="s">
        <v>55</v>
      </c>
      <c r="DK114" s="58" t="s">
        <v>56</v>
      </c>
      <c r="DL114" s="58" t="s">
        <v>54</v>
      </c>
      <c r="DM114" s="58" t="s">
        <v>55</v>
      </c>
      <c r="DN114" s="58" t="s">
        <v>57</v>
      </c>
      <c r="DO114" s="58" t="s">
        <v>58</v>
      </c>
      <c r="DP114" s="58" t="s">
        <v>51</v>
      </c>
      <c r="DQ114" s="58">
        <v>0</v>
      </c>
      <c r="DR114" s="58">
        <v>0</v>
      </c>
      <c r="DS114" s="58">
        <v>0</v>
      </c>
      <c r="DT114" s="58">
        <v>0</v>
      </c>
      <c r="DU114" s="58">
        <v>0</v>
      </c>
      <c r="DV114" s="58">
        <v>0</v>
      </c>
      <c r="DW114" s="58" t="s">
        <v>57</v>
      </c>
      <c r="DX114" s="58" t="s">
        <v>58</v>
      </c>
      <c r="DY114" s="58" t="s">
        <v>51</v>
      </c>
      <c r="DZ114" s="58">
        <v>0</v>
      </c>
      <c r="EA114" s="58">
        <v>0</v>
      </c>
      <c r="EB114" s="58">
        <v>0</v>
      </c>
      <c r="EC114" s="58">
        <v>0</v>
      </c>
      <c r="ED114" s="58">
        <v>0</v>
      </c>
      <c r="EE114" s="58">
        <v>0</v>
      </c>
      <c r="EF114" s="58">
        <v>0</v>
      </c>
      <c r="EG114" s="58">
        <v>0</v>
      </c>
      <c r="EH114" s="58">
        <v>0</v>
      </c>
    </row>
    <row r="115" spans="79:138" ht="12.75">
      <c r="CA115" s="9">
        <v>2</v>
      </c>
      <c r="CB115" s="58" t="e">
        <f t="shared" si="5"/>
        <v>#REF!</v>
      </c>
      <c r="CC115" s="58" t="e">
        <f t="shared" si="5"/>
        <v>#REF!</v>
      </c>
      <c r="CD115" s="58" t="e">
        <f t="shared" si="5"/>
        <v>#REF!</v>
      </c>
      <c r="CE115" s="58" t="e">
        <f t="shared" si="6"/>
        <v>#REF!</v>
      </c>
      <c r="CF115" s="58" t="e">
        <f t="shared" si="6"/>
        <v>#REF!</v>
      </c>
      <c r="CG115" s="58" t="e">
        <f t="shared" si="6"/>
        <v>#REF!</v>
      </c>
      <c r="CH115" s="58" t="e">
        <f t="shared" si="7"/>
        <v>#REF!</v>
      </c>
      <c r="CI115" s="58" t="e">
        <f t="shared" si="7"/>
        <v>#REF!</v>
      </c>
      <c r="CJ115" s="58" t="e">
        <f t="shared" si="7"/>
        <v>#REF!</v>
      </c>
      <c r="CL115" s="58"/>
      <c r="CM115" s="58">
        <v>2</v>
      </c>
      <c r="CN115" s="58" t="s">
        <v>59</v>
      </c>
      <c r="CO115" s="58" t="s">
        <v>51</v>
      </c>
      <c r="CP115" s="58">
        <v>2</v>
      </c>
      <c r="CQ115" s="58" t="s">
        <v>58</v>
      </c>
      <c r="CR115" s="58" t="s">
        <v>51</v>
      </c>
      <c r="CS115" s="58">
        <v>2</v>
      </c>
      <c r="CT115" s="58" t="s">
        <v>60</v>
      </c>
      <c r="CU115" s="58" t="s">
        <v>43</v>
      </c>
      <c r="CV115" s="58">
        <v>2</v>
      </c>
      <c r="CW115" s="58" t="s">
        <v>61</v>
      </c>
      <c r="CX115" s="58" t="s">
        <v>43</v>
      </c>
      <c r="CY115" s="58">
        <v>2</v>
      </c>
      <c r="CZ115" s="58" t="s">
        <v>62</v>
      </c>
      <c r="DA115" s="58" t="s">
        <v>63</v>
      </c>
      <c r="DB115" s="58" t="s">
        <v>64</v>
      </c>
      <c r="DC115" s="58" t="s">
        <v>65</v>
      </c>
      <c r="DD115" s="58" t="s">
        <v>43</v>
      </c>
      <c r="DE115" s="58" t="s">
        <v>66</v>
      </c>
      <c r="DF115" s="58" t="s">
        <v>40</v>
      </c>
      <c r="DG115" s="58" t="s">
        <v>41</v>
      </c>
      <c r="DH115" s="58" t="s">
        <v>67</v>
      </c>
      <c r="DI115" s="58" t="s">
        <v>40</v>
      </c>
      <c r="DJ115" s="58" t="s">
        <v>41</v>
      </c>
      <c r="DK115" s="58" t="s">
        <v>68</v>
      </c>
      <c r="DL115" s="58" t="s">
        <v>69</v>
      </c>
      <c r="DM115" s="58" t="s">
        <v>41</v>
      </c>
      <c r="DN115" s="58" t="s">
        <v>70</v>
      </c>
      <c r="DO115" s="58" t="s">
        <v>71</v>
      </c>
      <c r="DP115" s="58" t="s">
        <v>72</v>
      </c>
      <c r="DQ115" s="58">
        <v>0</v>
      </c>
      <c r="DR115" s="58">
        <v>0</v>
      </c>
      <c r="DS115" s="58">
        <v>0</v>
      </c>
      <c r="DT115" s="58">
        <v>0</v>
      </c>
      <c r="DU115" s="58">
        <v>0</v>
      </c>
      <c r="DV115" s="58">
        <v>0</v>
      </c>
      <c r="DW115" s="58" t="s">
        <v>70</v>
      </c>
      <c r="DX115" s="58" t="s">
        <v>71</v>
      </c>
      <c r="DY115" s="58" t="s">
        <v>72</v>
      </c>
      <c r="DZ115" s="58">
        <v>0</v>
      </c>
      <c r="EA115" s="58">
        <v>0</v>
      </c>
      <c r="EB115" s="58">
        <v>0</v>
      </c>
      <c r="EC115" s="58">
        <v>0</v>
      </c>
      <c r="ED115" s="58">
        <v>0</v>
      </c>
      <c r="EE115" s="58">
        <v>0</v>
      </c>
      <c r="EF115" s="58">
        <v>0</v>
      </c>
      <c r="EG115" s="58">
        <v>0</v>
      </c>
      <c r="EH115" s="58">
        <v>0</v>
      </c>
    </row>
    <row r="116" spans="79:138" ht="12.75">
      <c r="CA116" s="9">
        <v>3</v>
      </c>
      <c r="CB116" s="58" t="e">
        <f t="shared" si="5"/>
        <v>#REF!</v>
      </c>
      <c r="CC116" s="58" t="e">
        <f t="shared" si="5"/>
        <v>#REF!</v>
      </c>
      <c r="CD116" s="58" t="e">
        <f t="shared" si="5"/>
        <v>#REF!</v>
      </c>
      <c r="CE116" s="58" t="e">
        <f t="shared" si="6"/>
        <v>#REF!</v>
      </c>
      <c r="CF116" s="58" t="e">
        <f t="shared" si="6"/>
        <v>#REF!</v>
      </c>
      <c r="CG116" s="58" t="e">
        <f t="shared" si="6"/>
        <v>#REF!</v>
      </c>
      <c r="CH116" s="58" t="e">
        <f t="shared" si="7"/>
        <v>#REF!</v>
      </c>
      <c r="CI116" s="58" t="e">
        <f t="shared" si="7"/>
        <v>#REF!</v>
      </c>
      <c r="CJ116" s="58" t="e">
        <f t="shared" si="7"/>
        <v>#REF!</v>
      </c>
      <c r="CL116" s="58"/>
      <c r="CM116" s="58">
        <v>3</v>
      </c>
      <c r="CN116" s="58" t="s">
        <v>73</v>
      </c>
      <c r="CO116" s="58" t="s">
        <v>74</v>
      </c>
      <c r="CP116" s="58">
        <v>3</v>
      </c>
      <c r="CQ116" s="58" t="s">
        <v>75</v>
      </c>
      <c r="CR116" s="58" t="s">
        <v>74</v>
      </c>
      <c r="CS116" s="58">
        <v>3</v>
      </c>
      <c r="CT116" s="58" t="s">
        <v>76</v>
      </c>
      <c r="CU116" s="58" t="s">
        <v>77</v>
      </c>
      <c r="CV116" s="58">
        <v>3</v>
      </c>
      <c r="CW116" s="58" t="s">
        <v>78</v>
      </c>
      <c r="CX116" s="58" t="s">
        <v>48</v>
      </c>
      <c r="CY116" s="58">
        <v>3</v>
      </c>
      <c r="CZ116" s="58" t="s">
        <v>79</v>
      </c>
      <c r="DA116" s="58" t="s">
        <v>41</v>
      </c>
      <c r="DB116" s="58" t="s">
        <v>80</v>
      </c>
      <c r="DC116" s="58" t="s">
        <v>81</v>
      </c>
      <c r="DD116" s="58" t="s">
        <v>43</v>
      </c>
      <c r="DE116" s="58" t="s">
        <v>82</v>
      </c>
      <c r="DF116" s="58" t="s">
        <v>83</v>
      </c>
      <c r="DG116" s="58" t="s">
        <v>48</v>
      </c>
      <c r="DH116" s="58" t="s">
        <v>84</v>
      </c>
      <c r="DI116" s="58" t="s">
        <v>85</v>
      </c>
      <c r="DJ116" s="58" t="s">
        <v>77</v>
      </c>
      <c r="DK116" s="58" t="s">
        <v>86</v>
      </c>
      <c r="DL116" s="58" t="s">
        <v>87</v>
      </c>
      <c r="DM116" s="58" t="s">
        <v>88</v>
      </c>
      <c r="DN116" s="58" t="s">
        <v>89</v>
      </c>
      <c r="DO116" s="58" t="s">
        <v>71</v>
      </c>
      <c r="DP116" s="58" t="s">
        <v>72</v>
      </c>
      <c r="DQ116" s="58">
        <v>0</v>
      </c>
      <c r="DR116" s="58">
        <v>0</v>
      </c>
      <c r="DS116" s="58">
        <v>0</v>
      </c>
      <c r="DT116" s="58">
        <v>0</v>
      </c>
      <c r="DU116" s="58">
        <v>0</v>
      </c>
      <c r="DV116" s="58">
        <v>0</v>
      </c>
      <c r="DW116" s="58" t="s">
        <v>89</v>
      </c>
      <c r="DX116" s="58" t="s">
        <v>71</v>
      </c>
      <c r="DY116" s="58" t="s">
        <v>72</v>
      </c>
      <c r="DZ116" s="58">
        <v>0</v>
      </c>
      <c r="EA116" s="58">
        <v>0</v>
      </c>
      <c r="EB116" s="58">
        <v>0</v>
      </c>
      <c r="EC116" s="58">
        <v>0</v>
      </c>
      <c r="ED116" s="58">
        <v>0</v>
      </c>
      <c r="EE116" s="58">
        <v>0</v>
      </c>
      <c r="EF116" s="58">
        <v>0</v>
      </c>
      <c r="EG116" s="58">
        <v>0</v>
      </c>
      <c r="EH116" s="58">
        <v>0</v>
      </c>
    </row>
    <row r="117" spans="79:138" ht="12.75">
      <c r="CA117" s="9">
        <v>4</v>
      </c>
      <c r="CB117" s="58" t="e">
        <f t="shared" si="5"/>
        <v>#REF!</v>
      </c>
      <c r="CC117" s="58" t="e">
        <f t="shared" si="5"/>
        <v>#REF!</v>
      </c>
      <c r="CD117" s="58" t="e">
        <f t="shared" si="5"/>
        <v>#REF!</v>
      </c>
      <c r="CE117" s="58" t="e">
        <f t="shared" si="6"/>
        <v>#REF!</v>
      </c>
      <c r="CF117" s="58" t="e">
        <f t="shared" si="6"/>
        <v>#REF!</v>
      </c>
      <c r="CG117" s="58" t="e">
        <f t="shared" si="6"/>
        <v>#REF!</v>
      </c>
      <c r="CH117" s="58" t="e">
        <f t="shared" si="7"/>
        <v>#REF!</v>
      </c>
      <c r="CI117" s="58" t="e">
        <f t="shared" si="7"/>
        <v>#REF!</v>
      </c>
      <c r="CJ117" s="58" t="e">
        <f t="shared" si="7"/>
        <v>#REF!</v>
      </c>
      <c r="CL117" s="58"/>
      <c r="CM117" s="58">
        <v>4</v>
      </c>
      <c r="CN117" s="58" t="s">
        <v>90</v>
      </c>
      <c r="CO117" s="58" t="s">
        <v>91</v>
      </c>
      <c r="CP117" s="58">
        <v>4</v>
      </c>
      <c r="CQ117" s="58" t="s">
        <v>92</v>
      </c>
      <c r="CR117" s="58" t="s">
        <v>63</v>
      </c>
      <c r="CS117" s="58">
        <v>4</v>
      </c>
      <c r="CT117" s="58" t="s">
        <v>93</v>
      </c>
      <c r="CU117" s="58" t="s">
        <v>46</v>
      </c>
      <c r="CV117" s="58">
        <v>4</v>
      </c>
      <c r="CW117" s="58" t="s">
        <v>94</v>
      </c>
      <c r="CX117" s="58" t="s">
        <v>95</v>
      </c>
      <c r="CY117" s="58">
        <v>4</v>
      </c>
      <c r="CZ117" s="58" t="s">
        <v>96</v>
      </c>
      <c r="DA117" s="58" t="s">
        <v>72</v>
      </c>
      <c r="DB117" s="58" t="s">
        <v>97</v>
      </c>
      <c r="DC117" s="58" t="s">
        <v>98</v>
      </c>
      <c r="DD117" s="58" t="s">
        <v>88</v>
      </c>
      <c r="DE117" s="58" t="s">
        <v>99</v>
      </c>
      <c r="DF117" s="58" t="s">
        <v>100</v>
      </c>
      <c r="DG117" s="58" t="s">
        <v>101</v>
      </c>
      <c r="DH117" s="58" t="s">
        <v>102</v>
      </c>
      <c r="DI117" s="58" t="s">
        <v>75</v>
      </c>
      <c r="DJ117" s="58" t="s">
        <v>74</v>
      </c>
      <c r="DK117" s="58" t="s">
        <v>103</v>
      </c>
      <c r="DL117" s="58" t="s">
        <v>62</v>
      </c>
      <c r="DM117" s="58" t="s">
        <v>63</v>
      </c>
      <c r="DN117" s="58" t="s">
        <v>104</v>
      </c>
      <c r="DO117" s="58" t="s">
        <v>105</v>
      </c>
      <c r="DP117" s="58" t="s">
        <v>74</v>
      </c>
      <c r="DQ117" s="58">
        <v>0</v>
      </c>
      <c r="DR117" s="58">
        <v>0</v>
      </c>
      <c r="DS117" s="58">
        <v>0</v>
      </c>
      <c r="DT117" s="58">
        <v>0</v>
      </c>
      <c r="DU117" s="58">
        <v>0</v>
      </c>
      <c r="DV117" s="58">
        <v>0</v>
      </c>
      <c r="DW117" s="58" t="s">
        <v>104</v>
      </c>
      <c r="DX117" s="58" t="s">
        <v>105</v>
      </c>
      <c r="DY117" s="58" t="s">
        <v>74</v>
      </c>
      <c r="DZ117" s="58">
        <v>0</v>
      </c>
      <c r="EA117" s="58">
        <v>0</v>
      </c>
      <c r="EB117" s="58">
        <v>0</v>
      </c>
      <c r="EC117" s="58">
        <v>0</v>
      </c>
      <c r="ED117" s="58">
        <v>0</v>
      </c>
      <c r="EE117" s="58">
        <v>0</v>
      </c>
      <c r="EF117" s="58">
        <v>0</v>
      </c>
      <c r="EG117" s="58">
        <v>0</v>
      </c>
      <c r="EH117" s="58">
        <v>0</v>
      </c>
    </row>
    <row r="118" spans="79:138" ht="12.75">
      <c r="CA118" s="9">
        <v>5</v>
      </c>
      <c r="CB118" s="58" t="e">
        <f t="shared" si="5"/>
        <v>#REF!</v>
      </c>
      <c r="CC118" s="58" t="e">
        <f t="shared" si="5"/>
        <v>#REF!</v>
      </c>
      <c r="CD118" s="58" t="e">
        <f t="shared" si="5"/>
        <v>#REF!</v>
      </c>
      <c r="CE118" s="58" t="e">
        <f t="shared" si="6"/>
        <v>#REF!</v>
      </c>
      <c r="CF118" s="58" t="e">
        <f t="shared" si="6"/>
        <v>#REF!</v>
      </c>
      <c r="CG118" s="58" t="e">
        <f t="shared" si="6"/>
        <v>#REF!</v>
      </c>
      <c r="CH118" s="58" t="e">
        <f t="shared" si="7"/>
        <v>#REF!</v>
      </c>
      <c r="CI118" s="58" t="e">
        <f t="shared" si="7"/>
        <v>#REF!</v>
      </c>
      <c r="CJ118" s="58" t="e">
        <f t="shared" si="7"/>
        <v>#REF!</v>
      </c>
      <c r="CL118" s="58"/>
      <c r="CM118" s="58">
        <v>0</v>
      </c>
      <c r="CN118" s="58" t="s">
        <v>106</v>
      </c>
      <c r="CO118" s="58" t="s">
        <v>101</v>
      </c>
      <c r="CP118" s="58">
        <v>0</v>
      </c>
      <c r="CQ118" s="58">
        <v>0</v>
      </c>
      <c r="CR118" s="58">
        <v>0</v>
      </c>
      <c r="CS118" s="58">
        <v>0</v>
      </c>
      <c r="CT118" s="58">
        <v>0</v>
      </c>
      <c r="CU118" s="58">
        <v>0</v>
      </c>
      <c r="CV118" s="58">
        <v>5</v>
      </c>
      <c r="CW118" s="58" t="s">
        <v>69</v>
      </c>
      <c r="CX118" s="58" t="s">
        <v>41</v>
      </c>
      <c r="CY118" s="58">
        <v>5</v>
      </c>
      <c r="CZ118" s="58" t="s">
        <v>107</v>
      </c>
      <c r="DA118" s="58" t="s">
        <v>108</v>
      </c>
      <c r="DB118" s="58" t="s">
        <v>109</v>
      </c>
      <c r="DC118" s="58" t="s">
        <v>110</v>
      </c>
      <c r="DD118" s="58" t="s">
        <v>51</v>
      </c>
      <c r="DE118" s="58">
        <v>0</v>
      </c>
      <c r="DF118" s="58">
        <v>0</v>
      </c>
      <c r="DG118" s="58">
        <v>0</v>
      </c>
      <c r="DH118" s="58">
        <v>0</v>
      </c>
      <c r="DI118" s="58">
        <v>0</v>
      </c>
      <c r="DJ118" s="58">
        <v>0</v>
      </c>
      <c r="DK118" s="58" t="s">
        <v>111</v>
      </c>
      <c r="DL118" s="58" t="s">
        <v>83</v>
      </c>
      <c r="DM118" s="58" t="s">
        <v>48</v>
      </c>
      <c r="DN118" s="58" t="s">
        <v>112</v>
      </c>
      <c r="DO118" s="58" t="s">
        <v>93</v>
      </c>
      <c r="DP118" s="58" t="s">
        <v>46</v>
      </c>
      <c r="DQ118" s="58">
        <v>0</v>
      </c>
      <c r="DR118" s="58">
        <v>0</v>
      </c>
      <c r="DS118" s="58">
        <v>0</v>
      </c>
      <c r="DT118" s="58">
        <v>0</v>
      </c>
      <c r="DU118" s="58">
        <v>0</v>
      </c>
      <c r="DV118" s="58">
        <v>0</v>
      </c>
      <c r="DW118" s="58" t="s">
        <v>112</v>
      </c>
      <c r="DX118" s="58" t="s">
        <v>93</v>
      </c>
      <c r="DY118" s="58" t="s">
        <v>46</v>
      </c>
      <c r="DZ118" s="58">
        <v>0</v>
      </c>
      <c r="EA118" s="58">
        <v>0</v>
      </c>
      <c r="EB118" s="58">
        <v>0</v>
      </c>
      <c r="EC118" s="58">
        <v>0</v>
      </c>
      <c r="ED118" s="58">
        <v>0</v>
      </c>
      <c r="EE118" s="58">
        <v>0</v>
      </c>
      <c r="EF118" s="58">
        <v>0</v>
      </c>
      <c r="EG118" s="58">
        <v>0</v>
      </c>
      <c r="EH118" s="58">
        <v>0</v>
      </c>
    </row>
    <row r="119" spans="79:138" ht="12.75">
      <c r="CA119" s="9">
        <v>6</v>
      </c>
      <c r="CB119" s="58" t="e">
        <f t="shared" si="5"/>
        <v>#REF!</v>
      </c>
      <c r="CC119" s="58" t="e">
        <f t="shared" si="5"/>
        <v>#REF!</v>
      </c>
      <c r="CD119" s="58" t="e">
        <f t="shared" si="5"/>
        <v>#REF!</v>
      </c>
      <c r="CE119" s="58" t="e">
        <f t="shared" si="6"/>
        <v>#REF!</v>
      </c>
      <c r="CF119" s="58" t="e">
        <f t="shared" si="6"/>
        <v>#REF!</v>
      </c>
      <c r="CG119" s="58" t="e">
        <f t="shared" si="6"/>
        <v>#REF!</v>
      </c>
      <c r="CH119" s="58" t="e">
        <f t="shared" si="7"/>
        <v>#REF!</v>
      </c>
      <c r="CI119" s="58" t="e">
        <f t="shared" si="7"/>
        <v>#REF!</v>
      </c>
      <c r="CJ119" s="58" t="e">
        <f t="shared" si="7"/>
        <v>#REF!</v>
      </c>
      <c r="CL119" s="58"/>
      <c r="CM119" s="58">
        <v>0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0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6</v>
      </c>
      <c r="CZ119" s="58">
        <v>0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8">
        <v>0</v>
      </c>
      <c r="DG119" s="58">
        <v>0</v>
      </c>
      <c r="DH119" s="58">
        <v>0</v>
      </c>
      <c r="DI119" s="58">
        <v>0</v>
      </c>
      <c r="DJ119" s="58">
        <v>0</v>
      </c>
      <c r="DK119" s="58">
        <v>0</v>
      </c>
      <c r="DL119" s="58">
        <v>0</v>
      </c>
      <c r="DM119" s="58">
        <v>0</v>
      </c>
      <c r="DN119" s="58">
        <v>0</v>
      </c>
      <c r="DO119" s="58">
        <v>0</v>
      </c>
      <c r="DP119" s="58">
        <v>0</v>
      </c>
      <c r="DQ119" s="58">
        <v>0</v>
      </c>
      <c r="DR119" s="58">
        <v>0</v>
      </c>
      <c r="DS119" s="58">
        <v>0</v>
      </c>
      <c r="DT119" s="58">
        <v>0</v>
      </c>
      <c r="DU119" s="58">
        <v>0</v>
      </c>
      <c r="DV119" s="58">
        <v>0</v>
      </c>
      <c r="DW119" s="58">
        <v>0</v>
      </c>
      <c r="DX119" s="58">
        <v>0</v>
      </c>
      <c r="DY119" s="58">
        <v>0</v>
      </c>
      <c r="DZ119" s="58">
        <v>0</v>
      </c>
      <c r="EA119" s="58">
        <v>0</v>
      </c>
      <c r="EB119" s="58">
        <v>0</v>
      </c>
      <c r="EC119" s="58">
        <v>0</v>
      </c>
      <c r="ED119" s="58">
        <v>0</v>
      </c>
      <c r="EE119" s="58">
        <v>0</v>
      </c>
      <c r="EF119" s="58">
        <v>0</v>
      </c>
      <c r="EG119" s="58">
        <v>0</v>
      </c>
      <c r="EH119" s="58">
        <v>0</v>
      </c>
    </row>
    <row r="120" spans="79:138" ht="12.75">
      <c r="CA120" s="9">
        <v>7</v>
      </c>
      <c r="CB120" s="58" t="e">
        <f>IF($CB$113=1,$CM120,IF($CB$113=2,$CP120,IF($CB$113=3,$CS120,IF($CB$113=4,$CV120,IF($CB$113=5,$CY120,IF($CB$113=6,$DB120,""))))))</f>
        <v>#REF!</v>
      </c>
      <c r="CC120" s="58" t="e">
        <f>IF($CB$113=1,$CM120,IF($CB$113=2,$CP120,IF($CB$113=3,$CS120,IF($CB$113=4,$CV120,IF($CB$113=5,$CY120,IF($CB$113=6,$DB120,""))))))</f>
        <v>#REF!</v>
      </c>
      <c r="CD120" s="58" t="e">
        <f>IF($CB$113=1,$CM120,IF($CB$113=2,$CP120,IF($CB$113=3,$CS120,IF($CB$113=4,$CV120,IF($CB$113=5,$CY120,IF($CB$113=6,$DB120,""))))))</f>
        <v>#REF!</v>
      </c>
      <c r="CE120" s="58" t="e">
        <f t="shared" si="6"/>
        <v>#REF!</v>
      </c>
      <c r="CF120" s="58" t="e">
        <f t="shared" si="6"/>
        <v>#REF!</v>
      </c>
      <c r="CG120" s="58" t="e">
        <f t="shared" si="6"/>
        <v>#REF!</v>
      </c>
      <c r="CH120" s="58" t="e">
        <f t="shared" si="7"/>
        <v>#REF!</v>
      </c>
      <c r="CI120" s="58" t="e">
        <f t="shared" si="7"/>
        <v>#REF!</v>
      </c>
      <c r="CJ120" s="58" t="e">
        <f t="shared" si="7"/>
        <v>#REF!</v>
      </c>
      <c r="CL120" s="58"/>
      <c r="CM120" s="58">
        <v>0</v>
      </c>
      <c r="CN120" s="58">
        <v>0</v>
      </c>
      <c r="CO120" s="58">
        <v>0</v>
      </c>
      <c r="CP120" s="58">
        <v>0</v>
      </c>
      <c r="CQ120" s="58">
        <v>0</v>
      </c>
      <c r="CR120" s="58">
        <v>0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0</v>
      </c>
      <c r="CY120" s="58">
        <v>0</v>
      </c>
      <c r="CZ120" s="58">
        <v>0</v>
      </c>
      <c r="DA120" s="58">
        <v>0</v>
      </c>
      <c r="DB120" s="58">
        <v>0</v>
      </c>
      <c r="DC120" s="58">
        <v>0</v>
      </c>
      <c r="DD120" s="58">
        <v>0</v>
      </c>
      <c r="DE120" s="58">
        <v>0</v>
      </c>
      <c r="DF120" s="58">
        <v>0</v>
      </c>
      <c r="DG120" s="58">
        <v>0</v>
      </c>
      <c r="DH120" s="58">
        <v>0</v>
      </c>
      <c r="DI120" s="58">
        <v>0</v>
      </c>
      <c r="DJ120" s="58">
        <v>0</v>
      </c>
      <c r="DK120" s="58">
        <v>0</v>
      </c>
      <c r="DL120" s="58">
        <v>0</v>
      </c>
      <c r="DM120" s="58">
        <v>0</v>
      </c>
      <c r="DN120" s="58">
        <v>0</v>
      </c>
      <c r="DO120" s="58">
        <v>0</v>
      </c>
      <c r="DP120" s="58">
        <v>0</v>
      </c>
      <c r="DQ120" s="58">
        <v>0</v>
      </c>
      <c r="DR120" s="58">
        <v>0</v>
      </c>
      <c r="DS120" s="58">
        <v>0</v>
      </c>
      <c r="DT120" s="58">
        <v>0</v>
      </c>
      <c r="DU120" s="58">
        <v>0</v>
      </c>
      <c r="DV120" s="58">
        <v>0</v>
      </c>
      <c r="DW120" s="58">
        <v>0</v>
      </c>
      <c r="DX120" s="58">
        <v>0</v>
      </c>
      <c r="DY120" s="58">
        <v>0</v>
      </c>
      <c r="DZ120" s="58">
        <v>0</v>
      </c>
      <c r="EA120" s="58">
        <v>0</v>
      </c>
      <c r="EB120" s="58">
        <v>0</v>
      </c>
      <c r="EC120" s="58">
        <v>0</v>
      </c>
      <c r="ED120" s="58">
        <v>0</v>
      </c>
      <c r="EE120" s="58">
        <v>0</v>
      </c>
      <c r="EF120" s="58">
        <v>0</v>
      </c>
      <c r="EG120" s="58">
        <v>0</v>
      </c>
      <c r="EH120" s="58">
        <v>0</v>
      </c>
    </row>
    <row r="121" spans="79:138" ht="12.75">
      <c r="CA121" s="9">
        <v>8</v>
      </c>
      <c r="CB121" s="58" t="e">
        <f aca="true" t="shared" si="8" ref="CB121:CD125">IF($CB$113=1,CM121,IF($CB$113=2,CP121,IF($CB$113=3,CS121,IF($CB$113=4,CV121,IF($CB$113=5,CY121,IF($CB$113=6,DB121,""))))))</f>
        <v>#REF!</v>
      </c>
      <c r="CC121" s="58" t="e">
        <f t="shared" si="8"/>
        <v>#REF!</v>
      </c>
      <c r="CD121" s="58" t="e">
        <f t="shared" si="8"/>
        <v>#REF!</v>
      </c>
      <c r="CE121" s="58" t="e">
        <f t="shared" si="6"/>
        <v>#REF!</v>
      </c>
      <c r="CF121" s="58" t="e">
        <f t="shared" si="6"/>
        <v>#REF!</v>
      </c>
      <c r="CG121" s="58" t="e">
        <f t="shared" si="6"/>
        <v>#REF!</v>
      </c>
      <c r="CH121" s="58" t="e">
        <f t="shared" si="7"/>
        <v>#REF!</v>
      </c>
      <c r="CI121" s="58" t="e">
        <f t="shared" si="7"/>
        <v>#REF!</v>
      </c>
      <c r="CJ121" s="58" t="e">
        <f t="shared" si="7"/>
        <v>#REF!</v>
      </c>
      <c r="CL121" s="58"/>
      <c r="CM121" s="58">
        <v>0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0</v>
      </c>
      <c r="CZ121" s="58">
        <v>0</v>
      </c>
      <c r="DA121" s="58">
        <v>0</v>
      </c>
      <c r="DB121" s="58">
        <v>0</v>
      </c>
      <c r="DC121" s="58">
        <v>0</v>
      </c>
      <c r="DD121" s="58">
        <v>0</v>
      </c>
      <c r="DE121" s="58">
        <v>0</v>
      </c>
      <c r="DF121" s="58">
        <v>0</v>
      </c>
      <c r="DG121" s="58">
        <v>0</v>
      </c>
      <c r="DH121" s="58">
        <v>0</v>
      </c>
      <c r="DI121" s="58">
        <v>0</v>
      </c>
      <c r="DJ121" s="58">
        <v>0</v>
      </c>
      <c r="DK121" s="58">
        <v>0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0</v>
      </c>
      <c r="DT121" s="58">
        <v>0</v>
      </c>
      <c r="DU121" s="58">
        <v>0</v>
      </c>
      <c r="DV121" s="58">
        <v>0</v>
      </c>
      <c r="DW121" s="58">
        <v>0</v>
      </c>
      <c r="DX121" s="58">
        <v>0</v>
      </c>
      <c r="DY121" s="58">
        <v>0</v>
      </c>
      <c r="DZ121" s="58">
        <v>0</v>
      </c>
      <c r="EA121" s="58">
        <v>0</v>
      </c>
      <c r="EB121" s="58">
        <v>0</v>
      </c>
      <c r="EC121" s="58">
        <v>0</v>
      </c>
      <c r="ED121" s="58">
        <v>0</v>
      </c>
      <c r="EE121" s="58">
        <v>0</v>
      </c>
      <c r="EF121" s="58">
        <v>0</v>
      </c>
      <c r="EG121" s="58">
        <v>0</v>
      </c>
      <c r="EH121" s="58">
        <v>0</v>
      </c>
    </row>
    <row r="122" spans="79:138" ht="12.75">
      <c r="CA122" s="9">
        <v>9</v>
      </c>
      <c r="CB122" s="58" t="e">
        <f t="shared" si="8"/>
        <v>#REF!</v>
      </c>
      <c r="CC122" s="58" t="e">
        <f t="shared" si="8"/>
        <v>#REF!</v>
      </c>
      <c r="CD122" s="58" t="e">
        <f t="shared" si="8"/>
        <v>#REF!</v>
      </c>
      <c r="CE122" s="58" t="e">
        <f t="shared" si="6"/>
        <v>#REF!</v>
      </c>
      <c r="CF122" s="58" t="e">
        <f t="shared" si="6"/>
        <v>#REF!</v>
      </c>
      <c r="CG122" s="58" t="e">
        <f t="shared" si="6"/>
        <v>#REF!</v>
      </c>
      <c r="CH122" s="58" t="e">
        <f t="shared" si="7"/>
        <v>#REF!</v>
      </c>
      <c r="CI122" s="58" t="e">
        <f t="shared" si="7"/>
        <v>#REF!</v>
      </c>
      <c r="CJ122" s="58" t="e">
        <f t="shared" si="7"/>
        <v>#REF!</v>
      </c>
      <c r="CL122" s="58"/>
      <c r="CM122" s="58">
        <v>0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0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0</v>
      </c>
      <c r="DV122" s="58">
        <v>0</v>
      </c>
      <c r="DW122" s="58">
        <v>0</v>
      </c>
      <c r="DX122" s="58">
        <v>0</v>
      </c>
      <c r="DY122" s="58">
        <v>0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0</v>
      </c>
      <c r="EF122" s="58">
        <v>0</v>
      </c>
      <c r="EG122" s="58">
        <v>0</v>
      </c>
      <c r="EH122" s="58">
        <v>0</v>
      </c>
    </row>
    <row r="123" spans="79:138" ht="12.75">
      <c r="CA123" s="9">
        <v>10</v>
      </c>
      <c r="CB123" s="58" t="e">
        <f t="shared" si="8"/>
        <v>#REF!</v>
      </c>
      <c r="CC123" s="58" t="e">
        <f t="shared" si="8"/>
        <v>#REF!</v>
      </c>
      <c r="CD123" s="58" t="e">
        <f t="shared" si="8"/>
        <v>#REF!</v>
      </c>
      <c r="CE123" s="58" t="e">
        <f t="shared" si="6"/>
        <v>#REF!</v>
      </c>
      <c r="CF123" s="58" t="e">
        <f t="shared" si="6"/>
        <v>#REF!</v>
      </c>
      <c r="CG123" s="58" t="e">
        <f t="shared" si="6"/>
        <v>#REF!</v>
      </c>
      <c r="CH123" s="58" t="e">
        <f t="shared" si="7"/>
        <v>#REF!</v>
      </c>
      <c r="CI123" s="58" t="e">
        <f t="shared" si="7"/>
        <v>#REF!</v>
      </c>
      <c r="CJ123" s="58" t="e">
        <f t="shared" si="7"/>
        <v>#REF!</v>
      </c>
      <c r="CL123" s="58"/>
      <c r="CM123" s="58">
        <v>0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0</v>
      </c>
      <c r="CT123" s="58">
        <v>0</v>
      </c>
      <c r="CU123" s="58">
        <v>0</v>
      </c>
      <c r="CV123" s="58">
        <v>0</v>
      </c>
      <c r="CW123" s="58">
        <v>0</v>
      </c>
      <c r="CX123" s="58">
        <v>0</v>
      </c>
      <c r="CY123" s="58">
        <v>0</v>
      </c>
      <c r="CZ123" s="58">
        <v>0</v>
      </c>
      <c r="DA123" s="58">
        <v>0</v>
      </c>
      <c r="DB123" s="58">
        <v>0</v>
      </c>
      <c r="DC123" s="58">
        <v>0</v>
      </c>
      <c r="DD123" s="58">
        <v>0</v>
      </c>
      <c r="DE123" s="58">
        <v>0</v>
      </c>
      <c r="DF123" s="58">
        <v>0</v>
      </c>
      <c r="DG123" s="58">
        <v>0</v>
      </c>
      <c r="DH123" s="58">
        <v>0</v>
      </c>
      <c r="DI123" s="58">
        <v>0</v>
      </c>
      <c r="DJ123" s="58">
        <v>0</v>
      </c>
      <c r="DK123" s="58">
        <v>0</v>
      </c>
      <c r="DL123" s="58">
        <v>0</v>
      </c>
      <c r="DM123" s="58">
        <v>0</v>
      </c>
      <c r="DN123" s="58">
        <v>0</v>
      </c>
      <c r="DO123" s="58">
        <v>0</v>
      </c>
      <c r="DP123" s="58">
        <v>0</v>
      </c>
      <c r="DQ123" s="58">
        <v>0</v>
      </c>
      <c r="DR123" s="58">
        <v>0</v>
      </c>
      <c r="DS123" s="58">
        <v>0</v>
      </c>
      <c r="DT123" s="58">
        <v>0</v>
      </c>
      <c r="DU123" s="58">
        <v>0</v>
      </c>
      <c r="DV123" s="58">
        <v>0</v>
      </c>
      <c r="DW123" s="58">
        <v>0</v>
      </c>
      <c r="DX123" s="58">
        <v>0</v>
      </c>
      <c r="DY123" s="58">
        <v>0</v>
      </c>
      <c r="DZ123" s="58">
        <v>0</v>
      </c>
      <c r="EA123" s="58">
        <v>0</v>
      </c>
      <c r="EB123" s="58">
        <v>0</v>
      </c>
      <c r="EC123" s="58">
        <v>0</v>
      </c>
      <c r="ED123" s="58">
        <v>0</v>
      </c>
      <c r="EE123" s="58">
        <v>0</v>
      </c>
      <c r="EF123" s="58">
        <v>0</v>
      </c>
      <c r="EG123" s="58">
        <v>0</v>
      </c>
      <c r="EH123" s="58">
        <v>0</v>
      </c>
    </row>
    <row r="124" spans="79:138" ht="12.75">
      <c r="CA124" s="9">
        <v>11</v>
      </c>
      <c r="CB124" s="58" t="e">
        <f t="shared" si="8"/>
        <v>#REF!</v>
      </c>
      <c r="CC124" s="58" t="e">
        <f t="shared" si="8"/>
        <v>#REF!</v>
      </c>
      <c r="CD124" s="58" t="e">
        <f t="shared" si="8"/>
        <v>#REF!</v>
      </c>
      <c r="CE124" s="58" t="e">
        <f t="shared" si="6"/>
        <v>#REF!</v>
      </c>
      <c r="CF124" s="58" t="e">
        <f t="shared" si="6"/>
        <v>#REF!</v>
      </c>
      <c r="CG124" s="58" t="e">
        <f t="shared" si="6"/>
        <v>#REF!</v>
      </c>
      <c r="CH124" s="58" t="e">
        <f t="shared" si="7"/>
        <v>#REF!</v>
      </c>
      <c r="CI124" s="58" t="e">
        <f t="shared" si="7"/>
        <v>#REF!</v>
      </c>
      <c r="CJ124" s="58" t="e">
        <f t="shared" si="7"/>
        <v>#REF!</v>
      </c>
      <c r="CL124" s="58"/>
      <c r="CM124" s="58">
        <v>0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0</v>
      </c>
      <c r="CY124" s="58">
        <v>0</v>
      </c>
      <c r="CZ124" s="58">
        <v>0</v>
      </c>
      <c r="DA124" s="58">
        <v>0</v>
      </c>
      <c r="DB124" s="58">
        <v>0</v>
      </c>
      <c r="DC124" s="58">
        <v>0</v>
      </c>
      <c r="DD124" s="58">
        <v>0</v>
      </c>
      <c r="DE124" s="58">
        <v>0</v>
      </c>
      <c r="DF124" s="58">
        <v>0</v>
      </c>
      <c r="DG124" s="58">
        <v>0</v>
      </c>
      <c r="DH124" s="58">
        <v>0</v>
      </c>
      <c r="DI124" s="58">
        <v>0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0</v>
      </c>
      <c r="DT124" s="58">
        <v>0</v>
      </c>
      <c r="DU124" s="58">
        <v>0</v>
      </c>
      <c r="DV124" s="58">
        <v>0</v>
      </c>
      <c r="DW124" s="58">
        <v>0</v>
      </c>
      <c r="DX124" s="58">
        <v>0</v>
      </c>
      <c r="DY124" s="58">
        <v>0</v>
      </c>
      <c r="DZ124" s="58">
        <v>0</v>
      </c>
      <c r="EA124" s="58">
        <v>0</v>
      </c>
      <c r="EB124" s="58">
        <v>0</v>
      </c>
      <c r="EC124" s="58">
        <v>0</v>
      </c>
      <c r="ED124" s="58">
        <v>0</v>
      </c>
      <c r="EE124" s="58">
        <v>0</v>
      </c>
      <c r="EF124" s="58">
        <v>0</v>
      </c>
      <c r="EG124" s="58">
        <v>0</v>
      </c>
      <c r="EH124" s="58">
        <v>0</v>
      </c>
    </row>
    <row r="125" spans="79:138" ht="12.75">
      <c r="CA125" s="9">
        <v>12</v>
      </c>
      <c r="CB125" s="58" t="e">
        <f t="shared" si="8"/>
        <v>#REF!</v>
      </c>
      <c r="CC125" s="58" t="e">
        <f t="shared" si="8"/>
        <v>#REF!</v>
      </c>
      <c r="CD125" s="58" t="e">
        <f t="shared" si="8"/>
        <v>#REF!</v>
      </c>
      <c r="CE125" s="58" t="e">
        <f t="shared" si="6"/>
        <v>#REF!</v>
      </c>
      <c r="CF125" s="58" t="e">
        <f t="shared" si="6"/>
        <v>#REF!</v>
      </c>
      <c r="CG125" s="58" t="e">
        <f t="shared" si="6"/>
        <v>#REF!</v>
      </c>
      <c r="CL125" s="58"/>
      <c r="CM125" s="58">
        <v>0</v>
      </c>
      <c r="CN125" s="58">
        <v>0</v>
      </c>
      <c r="CO125" s="58">
        <v>0</v>
      </c>
      <c r="CP125" s="58">
        <v>0</v>
      </c>
      <c r="CQ125" s="58">
        <v>0</v>
      </c>
      <c r="CR125" s="58">
        <v>0</v>
      </c>
      <c r="CS125" s="58">
        <v>0</v>
      </c>
      <c r="CT125" s="58">
        <v>0</v>
      </c>
      <c r="CU125" s="58">
        <v>0</v>
      </c>
      <c r="CV125" s="58">
        <v>0</v>
      </c>
      <c r="CW125" s="58">
        <v>0</v>
      </c>
      <c r="CX125" s="58">
        <v>0</v>
      </c>
      <c r="CY125" s="58">
        <v>0</v>
      </c>
      <c r="CZ125" s="58">
        <v>0</v>
      </c>
      <c r="DA125" s="58">
        <v>0</v>
      </c>
      <c r="DB125" s="58">
        <v>0</v>
      </c>
      <c r="DC125" s="58">
        <v>0</v>
      </c>
      <c r="DD125" s="58">
        <v>0</v>
      </c>
      <c r="DE125" s="58">
        <v>0</v>
      </c>
      <c r="DF125" s="58">
        <v>0</v>
      </c>
      <c r="DG125" s="58">
        <v>0</v>
      </c>
      <c r="DH125" s="58">
        <v>0</v>
      </c>
      <c r="DI125" s="58">
        <v>0</v>
      </c>
      <c r="DJ125" s="58">
        <v>0</v>
      </c>
      <c r="DK125" s="58">
        <v>0</v>
      </c>
      <c r="DL125" s="58">
        <v>0</v>
      </c>
      <c r="DM125" s="58">
        <v>0</v>
      </c>
      <c r="DN125" s="58">
        <v>0</v>
      </c>
      <c r="DO125" s="58">
        <v>0</v>
      </c>
      <c r="DP125" s="58">
        <v>0</v>
      </c>
      <c r="DQ125" s="58">
        <v>0</v>
      </c>
      <c r="DR125" s="58">
        <v>0</v>
      </c>
      <c r="DS125" s="58">
        <v>0</v>
      </c>
      <c r="DT125" s="58">
        <v>0</v>
      </c>
      <c r="DU125" s="58">
        <v>0</v>
      </c>
      <c r="DV125" s="58">
        <v>0</v>
      </c>
      <c r="DW125" s="58">
        <v>0</v>
      </c>
      <c r="DX125" s="58">
        <v>0</v>
      </c>
      <c r="DY125" s="58">
        <v>0</v>
      </c>
      <c r="DZ125" s="58">
        <v>0</v>
      </c>
      <c r="EA125" s="58">
        <v>0</v>
      </c>
      <c r="EB125" s="58">
        <v>0</v>
      </c>
      <c r="EC125" s="58">
        <v>0</v>
      </c>
      <c r="ED125" s="58">
        <v>0</v>
      </c>
      <c r="EE125" s="58">
        <v>0</v>
      </c>
      <c r="EF125" s="58">
        <v>0</v>
      </c>
      <c r="EG125" s="58">
        <v>0</v>
      </c>
      <c r="EH125" s="58">
        <v>0</v>
      </c>
    </row>
    <row r="127" spans="79:88" ht="12.75">
      <c r="CA127" s="9" t="s">
        <v>113</v>
      </c>
      <c r="CB127" s="58" t="e">
        <v>#REF!</v>
      </c>
      <c r="CC127" s="58"/>
      <c r="CD127" s="58"/>
      <c r="CE127" s="58" t="e">
        <v>#REF!</v>
      </c>
      <c r="CF127" s="58"/>
      <c r="CG127" s="58"/>
      <c r="CH127" s="58" t="e">
        <v>#REF!</v>
      </c>
      <c r="CI127" s="58"/>
      <c r="CJ127" s="58"/>
    </row>
    <row r="128" spans="79:88" ht="12.75">
      <c r="CA128" s="9" t="s">
        <v>114</v>
      </c>
      <c r="CB128" s="58" t="e">
        <v>#REF!</v>
      </c>
      <c r="CC128" s="58"/>
      <c r="CD128" s="58"/>
      <c r="CE128" s="58" t="e">
        <v>#REF!</v>
      </c>
      <c r="CF128" s="58"/>
      <c r="CG128" s="58"/>
      <c r="CH128" s="58" t="e">
        <v>#REF!</v>
      </c>
      <c r="CI128" s="58"/>
      <c r="CJ128" s="58"/>
    </row>
    <row r="129" spans="79:88" ht="12.75">
      <c r="CA129" s="9" t="s">
        <v>115</v>
      </c>
      <c r="CB129" s="58" t="e">
        <v>#REF!</v>
      </c>
      <c r="CC129" s="58"/>
      <c r="CD129" s="58"/>
      <c r="CE129" s="58" t="e">
        <v>#REF!</v>
      </c>
      <c r="CF129" s="58"/>
      <c r="CG129" s="58"/>
      <c r="CH129" s="58" t="e">
        <v>#REF!</v>
      </c>
      <c r="CI129" s="58"/>
      <c r="CJ129" s="58"/>
    </row>
    <row r="130" spans="79:88" ht="12.75">
      <c r="CA130" s="9" t="s">
        <v>116</v>
      </c>
      <c r="CB130" s="58" t="e">
        <v>#REF!</v>
      </c>
      <c r="CC130" s="58"/>
      <c r="CD130" s="58"/>
      <c r="CE130" s="58" t="e">
        <v>#REF!</v>
      </c>
      <c r="CF130" s="58"/>
      <c r="CG130" s="58"/>
      <c r="CH130" s="58" t="e">
        <v>#REF!</v>
      </c>
      <c r="CI130" s="58"/>
      <c r="CJ130" s="58"/>
    </row>
    <row r="131" spans="79:88" ht="12.75">
      <c r="CA131" s="9" t="s">
        <v>119</v>
      </c>
      <c r="CB131" s="58" t="e">
        <v>#REF!</v>
      </c>
      <c r="CC131" s="58"/>
      <c r="CD131" s="58"/>
      <c r="CE131" s="58" t="e">
        <v>#REF!</v>
      </c>
      <c r="CF131" s="58"/>
      <c r="CG131" s="58"/>
      <c r="CH131" s="58" t="e">
        <v>#REF!</v>
      </c>
      <c r="CI131" s="58"/>
      <c r="CJ131" s="58"/>
    </row>
    <row r="132" spans="79:88" ht="12.75">
      <c r="CA132" s="9" t="s">
        <v>120</v>
      </c>
      <c r="CB132" s="58" t="e">
        <v>#REF!</v>
      </c>
      <c r="CC132" s="58"/>
      <c r="CD132" s="58"/>
      <c r="CE132" s="58" t="e">
        <v>#REF!</v>
      </c>
      <c r="CF132" s="58"/>
      <c r="CG132" s="58"/>
      <c r="CH132" s="58" t="e">
        <v>#REF!</v>
      </c>
      <c r="CI132" s="58"/>
      <c r="CJ132" s="58"/>
    </row>
  </sheetData>
  <sheetProtection/>
  <mergeCells count="277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P7:Y7"/>
    <mergeCell ref="AL8:AM8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E1:AM1"/>
    <mergeCell ref="AE2:AM2"/>
    <mergeCell ref="AE3:AM3"/>
    <mergeCell ref="A4:B4"/>
    <mergeCell ref="C4:L4"/>
    <mergeCell ref="M4:O4"/>
    <mergeCell ref="P4:Y4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20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H132"/>
  <sheetViews>
    <sheetView view="pageBreakPreview" zoomScaleNormal="75" zoomScaleSheetLayoutView="100" zoomScalePageLayoutView="0" workbookViewId="0" topLeftCell="A1">
      <selection activeCell="A30" sqref="A30:AM30"/>
    </sheetView>
  </sheetViews>
  <sheetFormatPr defaultColWidth="9" defaultRowHeight="14.25"/>
  <cols>
    <col min="1" max="3" width="3.8984375" style="10" customWidth="1"/>
    <col min="4" max="4" width="3.796875" style="10" customWidth="1"/>
    <col min="5" max="5" width="3.8984375" style="10" hidden="1" customWidth="1"/>
    <col min="6" max="6" width="3.8984375" style="10" customWidth="1"/>
    <col min="7" max="7" width="3.8984375" style="10" hidden="1" customWidth="1"/>
    <col min="8" max="8" width="3.8984375" style="10" customWidth="1"/>
    <col min="9" max="9" width="3.8984375" style="10" hidden="1" customWidth="1"/>
    <col min="10" max="11" width="3.8984375" style="10" customWidth="1"/>
    <col min="12" max="12" width="3.8984375" style="10" hidden="1" customWidth="1"/>
    <col min="13" max="13" width="3.796875" style="10" customWidth="1"/>
    <col min="14" max="14" width="3.8984375" style="10" hidden="1" customWidth="1"/>
    <col min="15" max="16" width="3.8984375" style="10" customWidth="1"/>
    <col min="17" max="17" width="0.1015625" style="10" hidden="1" customWidth="1"/>
    <col min="18" max="18" width="3.8984375" style="10" customWidth="1"/>
    <col min="19" max="19" width="3.8984375" style="10" hidden="1" customWidth="1"/>
    <col min="20" max="20" width="3.8984375" style="10" customWidth="1"/>
    <col min="21" max="21" width="3.796875" style="10" customWidth="1"/>
    <col min="22" max="22" width="3.8984375" style="10" hidden="1" customWidth="1"/>
    <col min="23" max="23" width="3.8984375" style="10" customWidth="1"/>
    <col min="24" max="24" width="3.8984375" style="10" hidden="1" customWidth="1"/>
    <col min="25" max="26" width="3.8984375" style="10" customWidth="1"/>
    <col min="27" max="27" width="3.8984375" style="10" hidden="1" customWidth="1"/>
    <col min="28" max="28" width="3.8984375" style="10" customWidth="1"/>
    <col min="29" max="29" width="3.8984375" style="10" hidden="1" customWidth="1"/>
    <col min="30" max="35" width="3.8984375" style="10" customWidth="1"/>
    <col min="36" max="36" width="3.796875" style="10" customWidth="1"/>
    <col min="37" max="37" width="4" style="10" customWidth="1"/>
    <col min="38" max="39" width="9.69921875" style="10" customWidth="1"/>
    <col min="40" max="40" width="9.69921875" style="9" customWidth="1"/>
    <col min="41" max="42" width="15.296875" style="9" hidden="1" customWidth="1"/>
    <col min="43" max="52" width="8.69921875" style="9" hidden="1" customWidth="1"/>
    <col min="53" max="53" width="0" style="9" hidden="1" customWidth="1"/>
    <col min="54" max="78" width="9" style="9" customWidth="1"/>
    <col min="79" max="79" width="5.8984375" style="9" customWidth="1"/>
    <col min="80" max="16384" width="9" style="9" customWidth="1"/>
  </cols>
  <sheetData>
    <row r="1" spans="1:43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E1" s="364"/>
      <c r="AF1" s="368"/>
      <c r="AG1" s="368"/>
      <c r="AH1" s="368"/>
      <c r="AI1" s="368"/>
      <c r="AJ1" s="368"/>
      <c r="AK1" s="368"/>
      <c r="AL1" s="368"/>
      <c r="AM1" s="368"/>
      <c r="AN1" s="62"/>
      <c r="AO1" s="62"/>
      <c r="AP1" s="62"/>
      <c r="AQ1" s="62"/>
    </row>
    <row r="2" spans="1:39" ht="18" customHeight="1">
      <c r="A2" s="9"/>
      <c r="B2" s="11" t="s">
        <v>5</v>
      </c>
      <c r="C2" s="12">
        <v>9</v>
      </c>
      <c r="D2" s="13" t="s">
        <v>1</v>
      </c>
      <c r="E2" s="14"/>
      <c r="F2" s="13"/>
      <c r="G2" s="15"/>
      <c r="H2" s="15"/>
      <c r="I2" s="14" t="s">
        <v>6</v>
      </c>
      <c r="J2" s="14" t="s">
        <v>217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AD2" s="9"/>
      <c r="AE2" s="365"/>
      <c r="AF2" s="365"/>
      <c r="AG2" s="365"/>
      <c r="AH2" s="365"/>
      <c r="AI2" s="365"/>
      <c r="AJ2" s="365"/>
      <c r="AK2" s="365"/>
      <c r="AL2" s="365"/>
      <c r="AM2" s="365"/>
    </row>
    <row r="3" spans="1:39" ht="15" customHeight="1">
      <c r="A3" s="17"/>
      <c r="B3" s="9"/>
      <c r="C3" s="9"/>
      <c r="D3" s="16"/>
      <c r="E3" s="16"/>
      <c r="F3" s="16"/>
      <c r="G3" s="16"/>
      <c r="H3" s="9"/>
      <c r="I3" s="9"/>
      <c r="J3" s="9"/>
      <c r="AE3" s="366"/>
      <c r="AF3" s="366"/>
      <c r="AG3" s="366"/>
      <c r="AH3" s="366"/>
      <c r="AI3" s="366"/>
      <c r="AJ3" s="366"/>
      <c r="AK3" s="366"/>
      <c r="AL3" s="366"/>
      <c r="AM3" s="366"/>
    </row>
    <row r="4" spans="1:41" ht="18" customHeight="1">
      <c r="A4" s="497" t="s">
        <v>7</v>
      </c>
      <c r="B4" s="497"/>
      <c r="C4" s="498" t="s">
        <v>8</v>
      </c>
      <c r="D4" s="499"/>
      <c r="E4" s="499"/>
      <c r="F4" s="499"/>
      <c r="G4" s="499"/>
      <c r="H4" s="499"/>
      <c r="I4" s="499"/>
      <c r="J4" s="499"/>
      <c r="K4" s="499"/>
      <c r="L4" s="500"/>
      <c r="M4" s="497" t="s">
        <v>9</v>
      </c>
      <c r="N4" s="497"/>
      <c r="O4" s="497"/>
      <c r="P4" s="497" t="s">
        <v>8</v>
      </c>
      <c r="Q4" s="497"/>
      <c r="R4" s="497"/>
      <c r="S4" s="497"/>
      <c r="T4" s="497"/>
      <c r="U4" s="497"/>
      <c r="V4" s="497"/>
      <c r="W4" s="497"/>
      <c r="X4" s="497"/>
      <c r="Y4" s="497"/>
      <c r="AI4" s="18"/>
      <c r="AN4" s="10"/>
      <c r="AO4" s="144" t="str">
        <f>'対戦表'!B47</f>
        <v>ミルミル</v>
      </c>
    </row>
    <row r="5" spans="1:41" ht="18" customHeight="1">
      <c r="A5" s="497">
        <v>1</v>
      </c>
      <c r="B5" s="497"/>
      <c r="C5" s="111" t="str">
        <f>AO4</f>
        <v>ミルミル</v>
      </c>
      <c r="D5" s="112"/>
      <c r="E5" s="112"/>
      <c r="F5" s="112"/>
      <c r="G5" s="112"/>
      <c r="H5" s="112"/>
      <c r="I5" s="112"/>
      <c r="J5" s="112"/>
      <c r="K5" s="112"/>
      <c r="L5" s="113"/>
      <c r="M5" s="497">
        <v>4</v>
      </c>
      <c r="N5" s="497"/>
      <c r="O5" s="497"/>
      <c r="P5" s="108" t="str">
        <f>AO7</f>
        <v>Shou　Kyu‐（笑球）</v>
      </c>
      <c r="Q5" s="109"/>
      <c r="R5" s="109"/>
      <c r="S5" s="109"/>
      <c r="T5" s="109"/>
      <c r="U5" s="109"/>
      <c r="V5" s="109"/>
      <c r="W5" s="109"/>
      <c r="X5" s="109"/>
      <c r="Y5" s="110"/>
      <c r="AI5" s="18"/>
      <c r="AL5" s="19"/>
      <c r="AM5" s="19"/>
      <c r="AN5" s="10"/>
      <c r="AO5" s="144" t="str">
        <f>'対戦表'!B48</f>
        <v>排球俱楽部　烈</v>
      </c>
    </row>
    <row r="6" spans="1:41" ht="18" customHeight="1">
      <c r="A6" s="497">
        <v>2</v>
      </c>
      <c r="B6" s="497"/>
      <c r="C6" s="111" t="str">
        <f>AO5</f>
        <v>排球俱楽部　烈</v>
      </c>
      <c r="D6" s="112"/>
      <c r="E6" s="112"/>
      <c r="F6" s="112"/>
      <c r="G6" s="112"/>
      <c r="H6" s="112"/>
      <c r="I6" s="112"/>
      <c r="J6" s="112"/>
      <c r="K6" s="112"/>
      <c r="L6" s="113"/>
      <c r="M6" s="497">
        <v>5</v>
      </c>
      <c r="N6" s="497"/>
      <c r="O6" s="497"/>
      <c r="P6" s="108" t="str">
        <f>AO8</f>
        <v>みどり会</v>
      </c>
      <c r="Q6" s="109"/>
      <c r="R6" s="109"/>
      <c r="S6" s="109"/>
      <c r="T6" s="109"/>
      <c r="U6" s="109"/>
      <c r="V6" s="109"/>
      <c r="W6" s="109"/>
      <c r="X6" s="109"/>
      <c r="Y6" s="110"/>
      <c r="AI6" s="18"/>
      <c r="AL6" s="19"/>
      <c r="AM6" s="19"/>
      <c r="AN6" s="10"/>
      <c r="AO6" s="144" t="str">
        <f>'対戦表'!B49</f>
        <v>ノーティー　ギガ</v>
      </c>
    </row>
    <row r="7" spans="1:41" ht="18" customHeight="1">
      <c r="A7" s="497">
        <v>3</v>
      </c>
      <c r="B7" s="497"/>
      <c r="C7" s="111" t="str">
        <f>AO6</f>
        <v>ノーティー　ギガ</v>
      </c>
      <c r="D7" s="112"/>
      <c r="E7" s="112"/>
      <c r="F7" s="112"/>
      <c r="G7" s="112"/>
      <c r="H7" s="112"/>
      <c r="I7" s="112"/>
      <c r="J7" s="112"/>
      <c r="K7" s="112"/>
      <c r="L7" s="11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9"/>
      <c r="AI7" s="18"/>
      <c r="AL7" s="19"/>
      <c r="AM7" s="19"/>
      <c r="AN7" s="10"/>
      <c r="AO7" s="144" t="str">
        <f>'対戦表'!B50</f>
        <v>Shou　Kyu‐（笑球）</v>
      </c>
    </row>
    <row r="8" spans="1:41" ht="12.75">
      <c r="A8" s="20"/>
      <c r="B8" s="21"/>
      <c r="C8" s="21"/>
      <c r="D8" s="16"/>
      <c r="E8" s="16"/>
      <c r="G8" s="21"/>
      <c r="I8" s="16"/>
      <c r="AI8" s="18"/>
      <c r="AK8" s="19"/>
      <c r="AL8" s="233"/>
      <c r="AM8" s="233"/>
      <c r="AN8" s="10"/>
      <c r="AO8" s="144" t="str">
        <f>'対戦表'!B51</f>
        <v>みどり会</v>
      </c>
    </row>
    <row r="9" spans="1:40" ht="18" customHeight="1">
      <c r="A9" s="445" t="s">
        <v>10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21"/>
    </row>
    <row r="10" ht="3" customHeight="1">
      <c r="AN10" s="10"/>
    </row>
    <row r="11" spans="1:64" ht="18" customHeight="1">
      <c r="A11" s="471" t="s">
        <v>11</v>
      </c>
      <c r="B11" s="471"/>
      <c r="C11" s="471" t="s">
        <v>12</v>
      </c>
      <c r="D11" s="471"/>
      <c r="E11" s="471"/>
      <c r="F11" s="471"/>
      <c r="G11" s="471"/>
      <c r="H11" s="471"/>
      <c r="I11" s="471"/>
      <c r="J11" s="471"/>
      <c r="K11" s="494" t="s">
        <v>13</v>
      </c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6"/>
      <c r="Z11" s="471" t="s">
        <v>12</v>
      </c>
      <c r="AA11" s="471"/>
      <c r="AB11" s="471"/>
      <c r="AC11" s="471"/>
      <c r="AD11" s="471"/>
      <c r="AE11" s="471"/>
      <c r="AF11" s="471"/>
      <c r="AG11" s="494" t="s">
        <v>14</v>
      </c>
      <c r="AH11" s="495"/>
      <c r="AI11" s="495"/>
      <c r="AJ11" s="495"/>
      <c r="AK11" s="495"/>
      <c r="AL11" s="495"/>
      <c r="AM11" s="496"/>
      <c r="AN11" s="10"/>
      <c r="AO11" s="10"/>
      <c r="AP11" s="10"/>
      <c r="AQ11" s="10"/>
      <c r="AR11" s="10"/>
      <c r="AS11" s="10"/>
      <c r="BK11" s="21"/>
      <c r="BL11" s="21"/>
    </row>
    <row r="12" spans="1:64" ht="12" customHeight="1">
      <c r="A12" s="481">
        <v>1</v>
      </c>
      <c r="B12" s="481"/>
      <c r="C12" s="482" t="str">
        <f>C5</f>
        <v>ミルミル</v>
      </c>
      <c r="D12" s="482"/>
      <c r="E12" s="482"/>
      <c r="F12" s="482"/>
      <c r="G12" s="482"/>
      <c r="H12" s="482"/>
      <c r="I12" s="482"/>
      <c r="J12" s="482"/>
      <c r="K12" s="472">
        <f>COUNTIF(Q12:Q14,"〇")</f>
        <v>2</v>
      </c>
      <c r="L12" s="473"/>
      <c r="M12" s="473"/>
      <c r="N12" s="474"/>
      <c r="O12" s="354">
        <v>15</v>
      </c>
      <c r="P12" s="355"/>
      <c r="Q12" s="22" t="str">
        <f aca="true" t="shared" si="0" ref="Q12:Q29">IF(O12&gt;T12,"〇","  ")</f>
        <v>〇</v>
      </c>
      <c r="R12" s="23" t="s">
        <v>15</v>
      </c>
      <c r="S12" s="24" t="str">
        <f aca="true" t="shared" si="1" ref="S12:S29">IF(T12&gt;O12,"〇","  ")</f>
        <v>  </v>
      </c>
      <c r="T12" s="354">
        <v>8</v>
      </c>
      <c r="U12" s="355"/>
      <c r="V12" s="25"/>
      <c r="W12" s="472">
        <f>COUNTIF(S12:S14,"〇")</f>
        <v>0</v>
      </c>
      <c r="X12" s="473"/>
      <c r="Y12" s="474"/>
      <c r="Z12" s="467" t="str">
        <f>C6</f>
        <v>排球俱楽部　烈</v>
      </c>
      <c r="AA12" s="467"/>
      <c r="AB12" s="467"/>
      <c r="AC12" s="467"/>
      <c r="AD12" s="467"/>
      <c r="AE12" s="467"/>
      <c r="AF12" s="467"/>
      <c r="AG12" s="468" t="str">
        <f>C7</f>
        <v>ノーティー　ギガ</v>
      </c>
      <c r="AH12" s="382"/>
      <c r="AI12" s="382"/>
      <c r="AJ12" s="382"/>
      <c r="AK12" s="382"/>
      <c r="AL12" s="467" t="str">
        <f>P5</f>
        <v>Shou　Kyu‐（笑球）</v>
      </c>
      <c r="AM12" s="467"/>
      <c r="AN12" s="26"/>
      <c r="AO12" s="26"/>
      <c r="AP12" s="26"/>
      <c r="AQ12" s="26"/>
      <c r="AR12" s="26"/>
      <c r="AS12" s="26"/>
      <c r="BK12" s="21"/>
      <c r="BL12" s="21"/>
    </row>
    <row r="13" spans="1:64" ht="12" customHeight="1">
      <c r="A13" s="481"/>
      <c r="B13" s="481"/>
      <c r="C13" s="482"/>
      <c r="D13" s="482"/>
      <c r="E13" s="482"/>
      <c r="F13" s="482"/>
      <c r="G13" s="482"/>
      <c r="H13" s="482"/>
      <c r="I13" s="482"/>
      <c r="J13" s="482"/>
      <c r="K13" s="475"/>
      <c r="L13" s="476"/>
      <c r="M13" s="476"/>
      <c r="N13" s="477"/>
      <c r="O13" s="343">
        <v>15</v>
      </c>
      <c r="P13" s="344"/>
      <c r="Q13" s="27" t="str">
        <f t="shared" si="0"/>
        <v>〇</v>
      </c>
      <c r="R13" s="28" t="s">
        <v>16</v>
      </c>
      <c r="S13" s="29" t="str">
        <f t="shared" si="1"/>
        <v>  </v>
      </c>
      <c r="T13" s="343">
        <v>11</v>
      </c>
      <c r="U13" s="344"/>
      <c r="V13" s="30" t="str">
        <f>IF(T13&gt;O13,"〇","  ")</f>
        <v>  </v>
      </c>
      <c r="W13" s="475"/>
      <c r="X13" s="476"/>
      <c r="Y13" s="477"/>
      <c r="Z13" s="467"/>
      <c r="AA13" s="467"/>
      <c r="AB13" s="467"/>
      <c r="AC13" s="467"/>
      <c r="AD13" s="467"/>
      <c r="AE13" s="467"/>
      <c r="AF13" s="467"/>
      <c r="AG13" s="465"/>
      <c r="AH13" s="385"/>
      <c r="AI13" s="385"/>
      <c r="AJ13" s="385"/>
      <c r="AK13" s="385"/>
      <c r="AL13" s="467"/>
      <c r="AM13" s="467"/>
      <c r="AN13" s="26"/>
      <c r="AO13" s="26"/>
      <c r="AP13" s="26"/>
      <c r="AQ13" s="26"/>
      <c r="AR13" s="26"/>
      <c r="AS13" s="26"/>
      <c r="BK13" s="21"/>
      <c r="BL13" s="21"/>
    </row>
    <row r="14" spans="1:64" ht="12" customHeight="1">
      <c r="A14" s="481"/>
      <c r="B14" s="481"/>
      <c r="C14" s="482"/>
      <c r="D14" s="482"/>
      <c r="E14" s="482"/>
      <c r="F14" s="482"/>
      <c r="G14" s="482"/>
      <c r="H14" s="482"/>
      <c r="I14" s="482"/>
      <c r="J14" s="482"/>
      <c r="K14" s="478"/>
      <c r="L14" s="479"/>
      <c r="M14" s="479"/>
      <c r="N14" s="480"/>
      <c r="O14" s="352"/>
      <c r="P14" s="353"/>
      <c r="Q14" s="31" t="str">
        <f t="shared" si="0"/>
        <v>  </v>
      </c>
      <c r="R14" s="32" t="s">
        <v>17</v>
      </c>
      <c r="S14" s="33" t="str">
        <f t="shared" si="1"/>
        <v>  </v>
      </c>
      <c r="T14" s="352"/>
      <c r="U14" s="353"/>
      <c r="V14" s="34" t="str">
        <f>IF(T14&gt;O14,"〇","  ")</f>
        <v>  </v>
      </c>
      <c r="W14" s="478"/>
      <c r="X14" s="479"/>
      <c r="Y14" s="480"/>
      <c r="Z14" s="467"/>
      <c r="AA14" s="467"/>
      <c r="AB14" s="467"/>
      <c r="AC14" s="467"/>
      <c r="AD14" s="467"/>
      <c r="AE14" s="467"/>
      <c r="AF14" s="467"/>
      <c r="AG14" s="469"/>
      <c r="AH14" s="470"/>
      <c r="AI14" s="470"/>
      <c r="AJ14" s="470"/>
      <c r="AK14" s="470"/>
      <c r="AL14" s="467"/>
      <c r="AM14" s="467"/>
      <c r="AN14" s="26"/>
      <c r="AO14" s="26"/>
      <c r="AP14" s="26"/>
      <c r="AQ14" s="26"/>
      <c r="AR14" s="26"/>
      <c r="AS14" s="26"/>
      <c r="BK14" s="21"/>
      <c r="BL14" s="21"/>
    </row>
    <row r="15" spans="1:64" ht="12" customHeight="1">
      <c r="A15" s="481">
        <v>2</v>
      </c>
      <c r="B15" s="481"/>
      <c r="C15" s="483" t="str">
        <f>C7</f>
        <v>ノーティー　ギガ</v>
      </c>
      <c r="D15" s="484"/>
      <c r="E15" s="484"/>
      <c r="F15" s="484"/>
      <c r="G15" s="484"/>
      <c r="H15" s="484"/>
      <c r="I15" s="484"/>
      <c r="J15" s="485"/>
      <c r="K15" s="472">
        <f>COUNTIF(Q15:Q17,"〇")</f>
        <v>1</v>
      </c>
      <c r="L15" s="473"/>
      <c r="M15" s="473"/>
      <c r="N15" s="474"/>
      <c r="O15" s="349">
        <v>15</v>
      </c>
      <c r="P15" s="350"/>
      <c r="Q15" s="22" t="str">
        <f t="shared" si="0"/>
        <v>〇</v>
      </c>
      <c r="R15" s="35" t="s">
        <v>15</v>
      </c>
      <c r="S15" s="24" t="str">
        <f t="shared" si="1"/>
        <v>  </v>
      </c>
      <c r="T15" s="349">
        <v>8</v>
      </c>
      <c r="U15" s="350"/>
      <c r="V15" s="36"/>
      <c r="W15" s="472">
        <f>COUNTIF(S15:S17,"〇")</f>
        <v>2</v>
      </c>
      <c r="X15" s="473"/>
      <c r="Y15" s="474"/>
      <c r="Z15" s="467" t="str">
        <f>P5</f>
        <v>Shou　Kyu‐（笑球）</v>
      </c>
      <c r="AA15" s="467"/>
      <c r="AB15" s="467"/>
      <c r="AC15" s="467"/>
      <c r="AD15" s="467"/>
      <c r="AE15" s="467"/>
      <c r="AF15" s="467"/>
      <c r="AG15" s="468" t="str">
        <f>C5</f>
        <v>ミルミル</v>
      </c>
      <c r="AH15" s="382"/>
      <c r="AI15" s="382"/>
      <c r="AJ15" s="382"/>
      <c r="AK15" s="382"/>
      <c r="AL15" s="467" t="str">
        <f>C6</f>
        <v>排球俱楽部　烈</v>
      </c>
      <c r="AM15" s="467"/>
      <c r="AN15" s="26"/>
      <c r="AO15" s="26"/>
      <c r="AP15" s="26"/>
      <c r="AQ15" s="26"/>
      <c r="AR15" s="26"/>
      <c r="AS15" s="26"/>
      <c r="BK15" s="21"/>
      <c r="BL15" s="21"/>
    </row>
    <row r="16" spans="1:64" ht="12" customHeight="1">
      <c r="A16" s="481"/>
      <c r="B16" s="481"/>
      <c r="C16" s="486"/>
      <c r="D16" s="487"/>
      <c r="E16" s="487"/>
      <c r="F16" s="487"/>
      <c r="G16" s="487"/>
      <c r="H16" s="487"/>
      <c r="I16" s="487"/>
      <c r="J16" s="488"/>
      <c r="K16" s="475"/>
      <c r="L16" s="476"/>
      <c r="M16" s="476"/>
      <c r="N16" s="477"/>
      <c r="O16" s="343">
        <v>14</v>
      </c>
      <c r="P16" s="344"/>
      <c r="Q16" s="27" t="str">
        <f t="shared" si="0"/>
        <v>  </v>
      </c>
      <c r="R16" s="28" t="s">
        <v>16</v>
      </c>
      <c r="S16" s="29" t="str">
        <f t="shared" si="1"/>
        <v>〇</v>
      </c>
      <c r="T16" s="343">
        <v>16</v>
      </c>
      <c r="U16" s="344"/>
      <c r="V16" s="30"/>
      <c r="W16" s="475"/>
      <c r="X16" s="476"/>
      <c r="Y16" s="477"/>
      <c r="Z16" s="467"/>
      <c r="AA16" s="467"/>
      <c r="AB16" s="467"/>
      <c r="AC16" s="467"/>
      <c r="AD16" s="467"/>
      <c r="AE16" s="467"/>
      <c r="AF16" s="467"/>
      <c r="AG16" s="465"/>
      <c r="AH16" s="385"/>
      <c r="AI16" s="385"/>
      <c r="AJ16" s="385"/>
      <c r="AK16" s="385"/>
      <c r="AL16" s="467"/>
      <c r="AM16" s="467"/>
      <c r="AN16" s="26"/>
      <c r="AO16" s="26"/>
      <c r="AP16" s="26"/>
      <c r="AQ16" s="26"/>
      <c r="AR16" s="26"/>
      <c r="AS16" s="26"/>
      <c r="BK16" s="21"/>
      <c r="BL16" s="21"/>
    </row>
    <row r="17" spans="1:64" ht="12" customHeight="1">
      <c r="A17" s="481"/>
      <c r="B17" s="481"/>
      <c r="C17" s="489"/>
      <c r="D17" s="490"/>
      <c r="E17" s="490"/>
      <c r="F17" s="490"/>
      <c r="G17" s="490"/>
      <c r="H17" s="490"/>
      <c r="I17" s="490"/>
      <c r="J17" s="491"/>
      <c r="K17" s="478"/>
      <c r="L17" s="479"/>
      <c r="M17" s="479"/>
      <c r="N17" s="480"/>
      <c r="O17" s="346">
        <v>16</v>
      </c>
      <c r="P17" s="348"/>
      <c r="Q17" s="31" t="str">
        <f t="shared" si="0"/>
        <v>  </v>
      </c>
      <c r="R17" s="38" t="s">
        <v>17</v>
      </c>
      <c r="S17" s="33" t="str">
        <f t="shared" si="1"/>
        <v>〇</v>
      </c>
      <c r="T17" s="346">
        <v>17</v>
      </c>
      <c r="U17" s="347"/>
      <c r="V17" s="39"/>
      <c r="W17" s="478"/>
      <c r="X17" s="479"/>
      <c r="Y17" s="480"/>
      <c r="Z17" s="467"/>
      <c r="AA17" s="467"/>
      <c r="AB17" s="467"/>
      <c r="AC17" s="467"/>
      <c r="AD17" s="467"/>
      <c r="AE17" s="467"/>
      <c r="AF17" s="467"/>
      <c r="AG17" s="469"/>
      <c r="AH17" s="470"/>
      <c r="AI17" s="470"/>
      <c r="AJ17" s="470"/>
      <c r="AK17" s="470"/>
      <c r="AL17" s="467"/>
      <c r="AM17" s="467"/>
      <c r="AN17" s="26"/>
      <c r="AO17" s="26"/>
      <c r="AP17" s="26"/>
      <c r="AQ17" s="26"/>
      <c r="AR17" s="26"/>
      <c r="AS17" s="26"/>
      <c r="BK17" s="21"/>
      <c r="BL17" s="21"/>
    </row>
    <row r="18" spans="1:64" ht="12" customHeight="1">
      <c r="A18" s="481">
        <v>3</v>
      </c>
      <c r="B18" s="481"/>
      <c r="C18" s="483" t="str">
        <f>C5</f>
        <v>ミルミル</v>
      </c>
      <c r="D18" s="484"/>
      <c r="E18" s="484"/>
      <c r="F18" s="484"/>
      <c r="G18" s="484"/>
      <c r="H18" s="484"/>
      <c r="I18" s="484"/>
      <c r="J18" s="485"/>
      <c r="K18" s="472">
        <f>COUNTIF(Q18:Q20,"〇")</f>
        <v>2</v>
      </c>
      <c r="L18" s="473"/>
      <c r="M18" s="473"/>
      <c r="N18" s="474"/>
      <c r="O18" s="349">
        <v>15</v>
      </c>
      <c r="P18" s="350"/>
      <c r="Q18" s="22" t="str">
        <f t="shared" si="0"/>
        <v>〇</v>
      </c>
      <c r="R18" s="35" t="s">
        <v>15</v>
      </c>
      <c r="S18" s="24" t="str">
        <f t="shared" si="1"/>
        <v>  </v>
      </c>
      <c r="T18" s="349">
        <v>10</v>
      </c>
      <c r="U18" s="350"/>
      <c r="V18" s="36"/>
      <c r="W18" s="472">
        <f>COUNTIF(S18:S20,"〇")</f>
        <v>0</v>
      </c>
      <c r="X18" s="473"/>
      <c r="Y18" s="474"/>
      <c r="Z18" s="467" t="str">
        <f>P6</f>
        <v>みどり会</v>
      </c>
      <c r="AA18" s="467"/>
      <c r="AB18" s="467"/>
      <c r="AC18" s="467"/>
      <c r="AD18" s="467"/>
      <c r="AE18" s="467"/>
      <c r="AF18" s="467"/>
      <c r="AG18" s="468" t="str">
        <f>C6</f>
        <v>排球俱楽部　烈</v>
      </c>
      <c r="AH18" s="382"/>
      <c r="AI18" s="382"/>
      <c r="AJ18" s="382"/>
      <c r="AK18" s="382"/>
      <c r="AL18" s="467" t="str">
        <f>C7</f>
        <v>ノーティー　ギガ</v>
      </c>
      <c r="AM18" s="467"/>
      <c r="AN18" s="26"/>
      <c r="AO18" s="26"/>
      <c r="AP18" s="26"/>
      <c r="AQ18" s="26"/>
      <c r="AR18" s="26"/>
      <c r="AS18" s="26"/>
      <c r="BK18" s="21"/>
      <c r="BL18" s="21"/>
    </row>
    <row r="19" spans="1:64" ht="12" customHeight="1">
      <c r="A19" s="481"/>
      <c r="B19" s="481"/>
      <c r="C19" s="486"/>
      <c r="D19" s="487"/>
      <c r="E19" s="487"/>
      <c r="F19" s="487"/>
      <c r="G19" s="487"/>
      <c r="H19" s="487"/>
      <c r="I19" s="487"/>
      <c r="J19" s="488"/>
      <c r="K19" s="475"/>
      <c r="L19" s="476"/>
      <c r="M19" s="476"/>
      <c r="N19" s="477"/>
      <c r="O19" s="343">
        <v>15</v>
      </c>
      <c r="P19" s="344"/>
      <c r="Q19" s="27" t="str">
        <f t="shared" si="0"/>
        <v>〇</v>
      </c>
      <c r="R19" s="28" t="s">
        <v>16</v>
      </c>
      <c r="S19" s="29" t="str">
        <f t="shared" si="1"/>
        <v>  </v>
      </c>
      <c r="T19" s="343">
        <v>9</v>
      </c>
      <c r="U19" s="344"/>
      <c r="V19" s="30"/>
      <c r="W19" s="475"/>
      <c r="X19" s="476"/>
      <c r="Y19" s="477"/>
      <c r="Z19" s="467"/>
      <c r="AA19" s="467"/>
      <c r="AB19" s="467"/>
      <c r="AC19" s="467"/>
      <c r="AD19" s="467"/>
      <c r="AE19" s="467"/>
      <c r="AF19" s="467"/>
      <c r="AG19" s="465"/>
      <c r="AH19" s="385"/>
      <c r="AI19" s="385"/>
      <c r="AJ19" s="385"/>
      <c r="AK19" s="385"/>
      <c r="AL19" s="467"/>
      <c r="AM19" s="467"/>
      <c r="AN19" s="26"/>
      <c r="AO19" s="26"/>
      <c r="AP19" s="26"/>
      <c r="AQ19" s="26"/>
      <c r="AR19" s="26"/>
      <c r="AS19" s="26"/>
      <c r="BK19" s="21"/>
      <c r="BL19" s="21"/>
    </row>
    <row r="20" spans="1:64" ht="12" customHeight="1">
      <c r="A20" s="481"/>
      <c r="B20" s="481"/>
      <c r="C20" s="489"/>
      <c r="D20" s="490"/>
      <c r="E20" s="490"/>
      <c r="F20" s="490"/>
      <c r="G20" s="490"/>
      <c r="H20" s="490"/>
      <c r="I20" s="490"/>
      <c r="J20" s="491"/>
      <c r="K20" s="478"/>
      <c r="L20" s="479"/>
      <c r="M20" s="479"/>
      <c r="N20" s="480"/>
      <c r="O20" s="346"/>
      <c r="P20" s="347"/>
      <c r="Q20" s="31" t="str">
        <f t="shared" si="0"/>
        <v>  </v>
      </c>
      <c r="R20" s="38" t="s">
        <v>17</v>
      </c>
      <c r="S20" s="33" t="str">
        <f t="shared" si="1"/>
        <v>  </v>
      </c>
      <c r="T20" s="346"/>
      <c r="U20" s="347"/>
      <c r="V20" s="39"/>
      <c r="W20" s="478"/>
      <c r="X20" s="479"/>
      <c r="Y20" s="480"/>
      <c r="Z20" s="467"/>
      <c r="AA20" s="467"/>
      <c r="AB20" s="467"/>
      <c r="AC20" s="467"/>
      <c r="AD20" s="467"/>
      <c r="AE20" s="467"/>
      <c r="AF20" s="467"/>
      <c r="AG20" s="469"/>
      <c r="AH20" s="470"/>
      <c r="AI20" s="470"/>
      <c r="AJ20" s="470"/>
      <c r="AK20" s="470"/>
      <c r="AL20" s="467"/>
      <c r="AM20" s="467"/>
      <c r="AN20" s="26"/>
      <c r="AO20" s="26"/>
      <c r="AP20" s="26"/>
      <c r="AQ20" s="26"/>
      <c r="AR20" s="26"/>
      <c r="AS20" s="26"/>
      <c r="BK20" s="21"/>
      <c r="BL20" s="21"/>
    </row>
    <row r="21" spans="1:64" ht="12" customHeight="1">
      <c r="A21" s="481">
        <v>4</v>
      </c>
      <c r="B21" s="481"/>
      <c r="C21" s="483" t="str">
        <f>C6</f>
        <v>排球俱楽部　烈</v>
      </c>
      <c r="D21" s="484"/>
      <c r="E21" s="484"/>
      <c r="F21" s="484"/>
      <c r="G21" s="484"/>
      <c r="H21" s="484"/>
      <c r="I21" s="484"/>
      <c r="J21" s="485"/>
      <c r="K21" s="472">
        <f>COUNTIF(Q21:Q23,"〇")</f>
        <v>2</v>
      </c>
      <c r="L21" s="473"/>
      <c r="M21" s="473"/>
      <c r="N21" s="474"/>
      <c r="O21" s="349">
        <v>15</v>
      </c>
      <c r="P21" s="350"/>
      <c r="Q21" s="22" t="str">
        <f t="shared" si="0"/>
        <v>〇</v>
      </c>
      <c r="R21" s="35" t="s">
        <v>15</v>
      </c>
      <c r="S21" s="24" t="str">
        <f t="shared" si="1"/>
        <v>  </v>
      </c>
      <c r="T21" s="349">
        <v>13</v>
      </c>
      <c r="U21" s="350"/>
      <c r="V21" s="36"/>
      <c r="W21" s="472">
        <f>COUNTIF(S21:S23,"〇")</f>
        <v>1</v>
      </c>
      <c r="X21" s="473"/>
      <c r="Y21" s="474"/>
      <c r="Z21" s="467" t="str">
        <f>C7</f>
        <v>ノーティー　ギガ</v>
      </c>
      <c r="AA21" s="467"/>
      <c r="AB21" s="467"/>
      <c r="AC21" s="467"/>
      <c r="AD21" s="467"/>
      <c r="AE21" s="467"/>
      <c r="AF21" s="467"/>
      <c r="AG21" s="468" t="str">
        <f>P6</f>
        <v>みどり会</v>
      </c>
      <c r="AH21" s="382"/>
      <c r="AI21" s="382"/>
      <c r="AJ21" s="382"/>
      <c r="AK21" s="382"/>
      <c r="AL21" s="467" t="str">
        <f>C5</f>
        <v>ミルミル</v>
      </c>
      <c r="AM21" s="467"/>
      <c r="AN21" s="26"/>
      <c r="AO21" s="26"/>
      <c r="AP21" s="26"/>
      <c r="AQ21" s="26"/>
      <c r="AR21" s="26"/>
      <c r="AS21" s="26"/>
      <c r="BE21" s="492"/>
      <c r="BF21" s="492"/>
      <c r="BG21" s="21"/>
      <c r="BH21" s="21"/>
      <c r="BI21" s="21"/>
      <c r="BJ21" s="492"/>
      <c r="BK21" s="492"/>
      <c r="BL21" s="21"/>
    </row>
    <row r="22" spans="1:64" ht="12" customHeight="1">
      <c r="A22" s="481"/>
      <c r="B22" s="481"/>
      <c r="C22" s="486"/>
      <c r="D22" s="487"/>
      <c r="E22" s="487"/>
      <c r="F22" s="487"/>
      <c r="G22" s="487"/>
      <c r="H22" s="487"/>
      <c r="I22" s="487"/>
      <c r="J22" s="488"/>
      <c r="K22" s="475"/>
      <c r="L22" s="476"/>
      <c r="M22" s="476"/>
      <c r="N22" s="477"/>
      <c r="O22" s="343">
        <v>10</v>
      </c>
      <c r="P22" s="344"/>
      <c r="Q22" s="27" t="str">
        <f t="shared" si="0"/>
        <v>  </v>
      </c>
      <c r="R22" s="28" t="s">
        <v>16</v>
      </c>
      <c r="S22" s="29" t="str">
        <f t="shared" si="1"/>
        <v>〇</v>
      </c>
      <c r="T22" s="343">
        <v>15</v>
      </c>
      <c r="U22" s="344"/>
      <c r="V22" s="30"/>
      <c r="W22" s="475"/>
      <c r="X22" s="476"/>
      <c r="Y22" s="477"/>
      <c r="Z22" s="467"/>
      <c r="AA22" s="467"/>
      <c r="AB22" s="467"/>
      <c r="AC22" s="467"/>
      <c r="AD22" s="467"/>
      <c r="AE22" s="467"/>
      <c r="AF22" s="467"/>
      <c r="AG22" s="465"/>
      <c r="AH22" s="385"/>
      <c r="AI22" s="385"/>
      <c r="AJ22" s="385"/>
      <c r="AK22" s="385"/>
      <c r="AL22" s="467"/>
      <c r="AM22" s="467"/>
      <c r="AN22" s="26"/>
      <c r="AO22" s="26"/>
      <c r="AP22" s="26"/>
      <c r="AQ22" s="26"/>
      <c r="AR22" s="26"/>
      <c r="AS22" s="26"/>
      <c r="BE22" s="21"/>
      <c r="BF22" s="21"/>
      <c r="BG22" s="21"/>
      <c r="BH22" s="21"/>
      <c r="BI22" s="21"/>
      <c r="BJ22" s="21"/>
      <c r="BK22" s="21"/>
      <c r="BL22" s="21"/>
    </row>
    <row r="23" spans="1:64" ht="12" customHeight="1">
      <c r="A23" s="481"/>
      <c r="B23" s="481"/>
      <c r="C23" s="489"/>
      <c r="D23" s="490"/>
      <c r="E23" s="490"/>
      <c r="F23" s="490"/>
      <c r="G23" s="490"/>
      <c r="H23" s="490"/>
      <c r="I23" s="490"/>
      <c r="J23" s="491"/>
      <c r="K23" s="478"/>
      <c r="L23" s="479"/>
      <c r="M23" s="479"/>
      <c r="N23" s="480"/>
      <c r="O23" s="346">
        <v>17</v>
      </c>
      <c r="P23" s="348"/>
      <c r="Q23" s="31" t="str">
        <f t="shared" si="0"/>
        <v>〇</v>
      </c>
      <c r="R23" s="38" t="s">
        <v>17</v>
      </c>
      <c r="S23" s="33" t="str">
        <f t="shared" si="1"/>
        <v>  </v>
      </c>
      <c r="T23" s="346">
        <v>16</v>
      </c>
      <c r="U23" s="347"/>
      <c r="V23" s="39"/>
      <c r="W23" s="478"/>
      <c r="X23" s="479"/>
      <c r="Y23" s="480"/>
      <c r="Z23" s="467"/>
      <c r="AA23" s="467"/>
      <c r="AB23" s="467"/>
      <c r="AC23" s="467"/>
      <c r="AD23" s="467"/>
      <c r="AE23" s="467"/>
      <c r="AF23" s="467"/>
      <c r="AG23" s="469"/>
      <c r="AH23" s="470"/>
      <c r="AI23" s="470"/>
      <c r="AJ23" s="470"/>
      <c r="AK23" s="470"/>
      <c r="AL23" s="467"/>
      <c r="AM23" s="467"/>
      <c r="AN23" s="26"/>
      <c r="AO23" s="26"/>
      <c r="AP23" s="26"/>
      <c r="AQ23" s="26"/>
      <c r="AR23" s="26"/>
      <c r="AS23" s="26"/>
      <c r="BE23" s="21"/>
      <c r="BF23" s="21"/>
      <c r="BG23" s="21"/>
      <c r="BH23" s="21"/>
      <c r="BI23" s="21"/>
      <c r="BJ23" s="21"/>
      <c r="BK23" s="21"/>
      <c r="BL23" s="21"/>
    </row>
    <row r="24" spans="1:64" ht="12" customHeight="1">
      <c r="A24" s="481">
        <v>5</v>
      </c>
      <c r="B24" s="481"/>
      <c r="C24" s="483" t="str">
        <f>P5</f>
        <v>Shou　Kyu‐（笑球）</v>
      </c>
      <c r="D24" s="484"/>
      <c r="E24" s="484"/>
      <c r="F24" s="484"/>
      <c r="G24" s="484"/>
      <c r="H24" s="484"/>
      <c r="I24" s="484"/>
      <c r="J24" s="485"/>
      <c r="K24" s="472">
        <f>COUNTIF(Q24:Q26,"〇")</f>
        <v>0</v>
      </c>
      <c r="L24" s="473"/>
      <c r="M24" s="473"/>
      <c r="N24" s="474"/>
      <c r="O24" s="349">
        <v>14</v>
      </c>
      <c r="P24" s="351"/>
      <c r="Q24" s="22" t="str">
        <f t="shared" si="0"/>
        <v>  </v>
      </c>
      <c r="R24" s="35" t="s">
        <v>15</v>
      </c>
      <c r="S24" s="24" t="str">
        <f t="shared" si="1"/>
        <v>〇</v>
      </c>
      <c r="T24" s="349">
        <v>16</v>
      </c>
      <c r="U24" s="350"/>
      <c r="V24" s="36"/>
      <c r="W24" s="472">
        <f>COUNTIF(S24:S26,"〇")</f>
        <v>2</v>
      </c>
      <c r="X24" s="473"/>
      <c r="Y24" s="474"/>
      <c r="Z24" s="467" t="str">
        <f>P6</f>
        <v>みどり会</v>
      </c>
      <c r="AA24" s="467"/>
      <c r="AB24" s="467"/>
      <c r="AC24" s="467"/>
      <c r="AD24" s="467"/>
      <c r="AE24" s="467"/>
      <c r="AF24" s="467"/>
      <c r="AG24" s="468" t="str">
        <f>C7</f>
        <v>ノーティー　ギガ</v>
      </c>
      <c r="AH24" s="382"/>
      <c r="AI24" s="382"/>
      <c r="AJ24" s="382"/>
      <c r="AK24" s="382"/>
      <c r="AL24" s="317" t="str">
        <f>C6</f>
        <v>排球俱楽部　烈</v>
      </c>
      <c r="AM24" s="317"/>
      <c r="AN24" s="26"/>
      <c r="AO24" s="26"/>
      <c r="AP24" s="26"/>
      <c r="AQ24" s="26"/>
      <c r="AR24" s="26"/>
      <c r="AS24" s="26"/>
      <c r="BD24" s="21"/>
      <c r="BE24" s="367"/>
      <c r="BF24" s="367"/>
      <c r="BG24" s="367"/>
      <c r="BH24" s="367"/>
      <c r="BI24" s="367"/>
      <c r="BJ24" s="367"/>
      <c r="BK24" s="367"/>
      <c r="BL24" s="21"/>
    </row>
    <row r="25" spans="1:64" ht="12" customHeight="1">
      <c r="A25" s="481"/>
      <c r="B25" s="481"/>
      <c r="C25" s="486"/>
      <c r="D25" s="487"/>
      <c r="E25" s="487"/>
      <c r="F25" s="487"/>
      <c r="G25" s="487"/>
      <c r="H25" s="487"/>
      <c r="I25" s="487"/>
      <c r="J25" s="488"/>
      <c r="K25" s="475"/>
      <c r="L25" s="476"/>
      <c r="M25" s="476"/>
      <c r="N25" s="477"/>
      <c r="O25" s="343">
        <v>15</v>
      </c>
      <c r="P25" s="345"/>
      <c r="Q25" s="27" t="str">
        <f t="shared" si="0"/>
        <v>  </v>
      </c>
      <c r="R25" s="28" t="s">
        <v>16</v>
      </c>
      <c r="S25" s="29" t="str">
        <f t="shared" si="1"/>
        <v>〇</v>
      </c>
      <c r="T25" s="343">
        <v>17</v>
      </c>
      <c r="U25" s="344"/>
      <c r="V25" s="30"/>
      <c r="W25" s="475"/>
      <c r="X25" s="476"/>
      <c r="Y25" s="477"/>
      <c r="Z25" s="467"/>
      <c r="AA25" s="467"/>
      <c r="AB25" s="467"/>
      <c r="AC25" s="467"/>
      <c r="AD25" s="467"/>
      <c r="AE25" s="467"/>
      <c r="AF25" s="467"/>
      <c r="AG25" s="465"/>
      <c r="AH25" s="385"/>
      <c r="AI25" s="385"/>
      <c r="AJ25" s="385"/>
      <c r="AK25" s="385"/>
      <c r="AL25" s="317"/>
      <c r="AM25" s="317"/>
      <c r="AN25" s="26"/>
      <c r="AO25" s="26"/>
      <c r="AP25" s="26"/>
      <c r="AQ25" s="26"/>
      <c r="AR25" s="26"/>
      <c r="AS25" s="26"/>
      <c r="BD25" s="21"/>
      <c r="BE25" s="10"/>
      <c r="BF25" s="10"/>
      <c r="BG25" s="10"/>
      <c r="BH25" s="10"/>
      <c r="BI25" s="10"/>
      <c r="BJ25" s="10"/>
      <c r="BK25" s="10"/>
      <c r="BL25" s="21"/>
    </row>
    <row r="26" spans="1:64" ht="12" customHeight="1">
      <c r="A26" s="481"/>
      <c r="B26" s="481"/>
      <c r="C26" s="489"/>
      <c r="D26" s="490"/>
      <c r="E26" s="490"/>
      <c r="F26" s="490"/>
      <c r="G26" s="490"/>
      <c r="H26" s="490"/>
      <c r="I26" s="490"/>
      <c r="J26" s="491"/>
      <c r="K26" s="478"/>
      <c r="L26" s="479"/>
      <c r="M26" s="479"/>
      <c r="N26" s="480"/>
      <c r="O26" s="346"/>
      <c r="P26" s="348"/>
      <c r="Q26" s="31" t="str">
        <f t="shared" si="0"/>
        <v>  </v>
      </c>
      <c r="R26" s="38" t="s">
        <v>17</v>
      </c>
      <c r="S26" s="33" t="str">
        <f t="shared" si="1"/>
        <v>  </v>
      </c>
      <c r="T26" s="346"/>
      <c r="U26" s="347"/>
      <c r="V26" s="39"/>
      <c r="W26" s="478"/>
      <c r="X26" s="479"/>
      <c r="Y26" s="480"/>
      <c r="Z26" s="467"/>
      <c r="AA26" s="467"/>
      <c r="AB26" s="467"/>
      <c r="AC26" s="467"/>
      <c r="AD26" s="467"/>
      <c r="AE26" s="467"/>
      <c r="AF26" s="467"/>
      <c r="AG26" s="469"/>
      <c r="AH26" s="470"/>
      <c r="AI26" s="470"/>
      <c r="AJ26" s="470"/>
      <c r="AK26" s="470"/>
      <c r="AL26" s="317"/>
      <c r="AM26" s="317"/>
      <c r="AN26" s="26"/>
      <c r="AO26" s="26"/>
      <c r="AP26" s="26"/>
      <c r="AQ26" s="26"/>
      <c r="AR26" s="26"/>
      <c r="AS26" s="26"/>
      <c r="BD26" s="21"/>
      <c r="BE26" s="10"/>
      <c r="BF26" s="10"/>
      <c r="BG26" s="10"/>
      <c r="BH26" s="10"/>
      <c r="BI26" s="10"/>
      <c r="BJ26" s="10"/>
      <c r="BK26" s="10"/>
      <c r="BL26" s="21"/>
    </row>
    <row r="27" spans="1:64" ht="12" customHeight="1">
      <c r="A27" s="481">
        <v>6</v>
      </c>
      <c r="B27" s="481"/>
      <c r="C27" s="482" t="str">
        <f>C5</f>
        <v>ミルミル</v>
      </c>
      <c r="D27" s="482"/>
      <c r="E27" s="482"/>
      <c r="F27" s="482"/>
      <c r="G27" s="482"/>
      <c r="H27" s="482"/>
      <c r="I27" s="482"/>
      <c r="J27" s="482"/>
      <c r="K27" s="472">
        <f>COUNTIF(Q27:Q29,"〇")</f>
        <v>2</v>
      </c>
      <c r="L27" s="473"/>
      <c r="M27" s="473"/>
      <c r="N27" s="474"/>
      <c r="O27" s="349">
        <v>15</v>
      </c>
      <c r="P27" s="351"/>
      <c r="Q27" s="22" t="str">
        <f t="shared" si="0"/>
        <v>〇</v>
      </c>
      <c r="R27" s="35" t="s">
        <v>15</v>
      </c>
      <c r="S27" s="24" t="str">
        <f t="shared" si="1"/>
        <v>  </v>
      </c>
      <c r="T27" s="349">
        <v>10</v>
      </c>
      <c r="U27" s="350"/>
      <c r="V27" s="36"/>
      <c r="W27" s="472">
        <f>COUNTIF(S27:S29,"〇")</f>
        <v>0</v>
      </c>
      <c r="X27" s="473"/>
      <c r="Y27" s="474"/>
      <c r="Z27" s="467" t="str">
        <f>C7</f>
        <v>ノーティー　ギガ</v>
      </c>
      <c r="AA27" s="467"/>
      <c r="AB27" s="467"/>
      <c r="AC27" s="467"/>
      <c r="AD27" s="467"/>
      <c r="AE27" s="467"/>
      <c r="AF27" s="467"/>
      <c r="AG27" s="468" t="str">
        <f>P5</f>
        <v>Shou　Kyu‐（笑球）</v>
      </c>
      <c r="AH27" s="382"/>
      <c r="AI27" s="382"/>
      <c r="AJ27" s="382"/>
      <c r="AK27" s="382"/>
      <c r="AL27" s="467" t="str">
        <f>P6</f>
        <v>みどり会</v>
      </c>
      <c r="AM27" s="467"/>
      <c r="AN27" s="26"/>
      <c r="AO27" s="26"/>
      <c r="AP27" s="26"/>
      <c r="AQ27" s="26"/>
      <c r="AR27" s="26"/>
      <c r="AS27" s="26"/>
      <c r="BD27" s="10"/>
      <c r="BJ27" s="10"/>
      <c r="BK27" s="10"/>
      <c r="BL27" s="10"/>
    </row>
    <row r="28" spans="1:64" ht="12" customHeight="1">
      <c r="A28" s="481"/>
      <c r="B28" s="481"/>
      <c r="C28" s="482"/>
      <c r="D28" s="482"/>
      <c r="E28" s="482"/>
      <c r="F28" s="482"/>
      <c r="G28" s="482"/>
      <c r="H28" s="482"/>
      <c r="I28" s="482"/>
      <c r="J28" s="482"/>
      <c r="K28" s="475"/>
      <c r="L28" s="476"/>
      <c r="M28" s="476"/>
      <c r="N28" s="477"/>
      <c r="O28" s="343">
        <v>15</v>
      </c>
      <c r="P28" s="345"/>
      <c r="Q28" s="27" t="str">
        <f t="shared" si="0"/>
        <v>〇</v>
      </c>
      <c r="R28" s="28" t="s">
        <v>16</v>
      </c>
      <c r="S28" s="29" t="str">
        <f t="shared" si="1"/>
        <v>  </v>
      </c>
      <c r="T28" s="343">
        <v>10</v>
      </c>
      <c r="U28" s="344"/>
      <c r="V28" s="30"/>
      <c r="W28" s="475"/>
      <c r="X28" s="476"/>
      <c r="Y28" s="477"/>
      <c r="Z28" s="467"/>
      <c r="AA28" s="467"/>
      <c r="AB28" s="467"/>
      <c r="AC28" s="467"/>
      <c r="AD28" s="467"/>
      <c r="AE28" s="467"/>
      <c r="AF28" s="467"/>
      <c r="AG28" s="465"/>
      <c r="AH28" s="385"/>
      <c r="AI28" s="385"/>
      <c r="AJ28" s="385"/>
      <c r="AK28" s="385"/>
      <c r="AL28" s="467"/>
      <c r="AM28" s="467"/>
      <c r="AN28" s="26"/>
      <c r="AO28" s="26"/>
      <c r="AP28" s="26"/>
      <c r="AQ28" s="26"/>
      <c r="AR28" s="26"/>
      <c r="AS28" s="26"/>
      <c r="BD28" s="10"/>
      <c r="BJ28" s="10"/>
      <c r="BK28" s="10"/>
      <c r="BL28" s="10"/>
    </row>
    <row r="29" spans="1:64" ht="12" customHeight="1">
      <c r="A29" s="481"/>
      <c r="B29" s="481"/>
      <c r="C29" s="482"/>
      <c r="D29" s="482"/>
      <c r="E29" s="482"/>
      <c r="F29" s="482"/>
      <c r="G29" s="482"/>
      <c r="H29" s="482"/>
      <c r="I29" s="482"/>
      <c r="J29" s="482"/>
      <c r="K29" s="478"/>
      <c r="L29" s="479"/>
      <c r="M29" s="479"/>
      <c r="N29" s="480"/>
      <c r="O29" s="346"/>
      <c r="P29" s="348"/>
      <c r="Q29" s="31" t="str">
        <f t="shared" si="0"/>
        <v>  </v>
      </c>
      <c r="R29" s="38" t="s">
        <v>17</v>
      </c>
      <c r="S29" s="33" t="str">
        <f t="shared" si="1"/>
        <v>  </v>
      </c>
      <c r="T29" s="346"/>
      <c r="U29" s="347"/>
      <c r="V29" s="39"/>
      <c r="W29" s="478"/>
      <c r="X29" s="479"/>
      <c r="Y29" s="480"/>
      <c r="Z29" s="467"/>
      <c r="AA29" s="467"/>
      <c r="AB29" s="467"/>
      <c r="AC29" s="467"/>
      <c r="AD29" s="467"/>
      <c r="AE29" s="467"/>
      <c r="AF29" s="467"/>
      <c r="AG29" s="469"/>
      <c r="AH29" s="470"/>
      <c r="AI29" s="470"/>
      <c r="AJ29" s="470"/>
      <c r="AK29" s="470"/>
      <c r="AL29" s="467"/>
      <c r="AM29" s="467"/>
      <c r="AN29" s="26"/>
      <c r="AO29" s="26"/>
      <c r="AP29" s="26"/>
      <c r="AQ29" s="26"/>
      <c r="AR29" s="26"/>
      <c r="AS29" s="26"/>
      <c r="BD29" s="10"/>
      <c r="BJ29" s="10"/>
      <c r="BK29" s="10"/>
      <c r="BL29" s="10"/>
    </row>
    <row r="30" spans="1:64" ht="21" customHeight="1">
      <c r="A30" s="501" t="s">
        <v>159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3"/>
      <c r="AN30" s="26"/>
      <c r="AO30" s="26"/>
      <c r="AP30" s="26"/>
      <c r="AQ30" s="26"/>
      <c r="AR30" s="26"/>
      <c r="AS30" s="26"/>
      <c r="BD30" s="10"/>
      <c r="BJ30" s="42"/>
      <c r="BK30" s="42"/>
      <c r="BL30" s="42"/>
    </row>
    <row r="31" spans="1:61" ht="12" customHeight="1">
      <c r="A31" s="481">
        <v>7</v>
      </c>
      <c r="B31" s="481"/>
      <c r="C31" s="467" t="str">
        <f>C6</f>
        <v>排球俱楽部　烈</v>
      </c>
      <c r="D31" s="467"/>
      <c r="E31" s="467"/>
      <c r="F31" s="467"/>
      <c r="G31" s="467"/>
      <c r="H31" s="467"/>
      <c r="I31" s="467"/>
      <c r="J31" s="467"/>
      <c r="K31" s="472">
        <f>COUNTIF(Q31:Q33,"〇")</f>
        <v>2</v>
      </c>
      <c r="L31" s="473"/>
      <c r="M31" s="473"/>
      <c r="N31" s="474"/>
      <c r="O31" s="349">
        <v>15</v>
      </c>
      <c r="P31" s="351"/>
      <c r="Q31" s="22" t="str">
        <f aca="true" t="shared" si="2" ref="Q31:Q42">IF(O31&gt;T31,"〇","  ")</f>
        <v>〇</v>
      </c>
      <c r="R31" s="35" t="s">
        <v>15</v>
      </c>
      <c r="S31" s="24" t="str">
        <f aca="true" t="shared" si="3" ref="S31:S42">IF(T31&gt;O31,"〇","  ")</f>
        <v>  </v>
      </c>
      <c r="T31" s="349">
        <v>12</v>
      </c>
      <c r="U31" s="350"/>
      <c r="V31" s="40"/>
      <c r="W31" s="472">
        <f>COUNTIF(S31:S33,"〇")</f>
        <v>0</v>
      </c>
      <c r="X31" s="473"/>
      <c r="Y31" s="474"/>
      <c r="Z31" s="467" t="str">
        <f>P5</f>
        <v>Shou　Kyu‐（笑球）</v>
      </c>
      <c r="AA31" s="467"/>
      <c r="AB31" s="467"/>
      <c r="AC31" s="467"/>
      <c r="AD31" s="467"/>
      <c r="AE31" s="467"/>
      <c r="AF31" s="467"/>
      <c r="AG31" s="468" t="str">
        <f>P6</f>
        <v>みどり会</v>
      </c>
      <c r="AH31" s="382"/>
      <c r="AI31" s="382"/>
      <c r="AJ31" s="382"/>
      <c r="AK31" s="382"/>
      <c r="AL31" s="467" t="str">
        <f>C7</f>
        <v>ノーティー　ギガ</v>
      </c>
      <c r="AM31" s="467"/>
      <c r="AN31" s="26"/>
      <c r="AO31" s="26"/>
      <c r="AP31" s="26"/>
      <c r="AQ31" s="26"/>
      <c r="AR31" s="26"/>
      <c r="AS31" s="26"/>
      <c r="BD31" s="10"/>
      <c r="BG31" s="26"/>
      <c r="BH31" s="26"/>
      <c r="BI31" s="43"/>
    </row>
    <row r="32" spans="1:61" ht="12" customHeight="1">
      <c r="A32" s="481"/>
      <c r="B32" s="481"/>
      <c r="C32" s="467"/>
      <c r="D32" s="467"/>
      <c r="E32" s="467"/>
      <c r="F32" s="467"/>
      <c r="G32" s="467"/>
      <c r="H32" s="467"/>
      <c r="I32" s="467"/>
      <c r="J32" s="467"/>
      <c r="K32" s="475"/>
      <c r="L32" s="476"/>
      <c r="M32" s="476"/>
      <c r="N32" s="477"/>
      <c r="O32" s="343">
        <v>17</v>
      </c>
      <c r="P32" s="345"/>
      <c r="Q32" s="27" t="str">
        <f t="shared" si="2"/>
        <v>〇</v>
      </c>
      <c r="R32" s="28" t="s">
        <v>16</v>
      </c>
      <c r="S32" s="29" t="str">
        <f t="shared" si="3"/>
        <v>  </v>
      </c>
      <c r="T32" s="343">
        <v>15</v>
      </c>
      <c r="U32" s="344"/>
      <c r="V32" s="41"/>
      <c r="W32" s="475"/>
      <c r="X32" s="476"/>
      <c r="Y32" s="477"/>
      <c r="Z32" s="467"/>
      <c r="AA32" s="467"/>
      <c r="AB32" s="467"/>
      <c r="AC32" s="467"/>
      <c r="AD32" s="467"/>
      <c r="AE32" s="467"/>
      <c r="AF32" s="467"/>
      <c r="AG32" s="465"/>
      <c r="AH32" s="385"/>
      <c r="AI32" s="385"/>
      <c r="AJ32" s="385"/>
      <c r="AK32" s="385"/>
      <c r="AL32" s="467"/>
      <c r="AM32" s="467"/>
      <c r="AN32" s="26"/>
      <c r="AO32" s="26"/>
      <c r="AP32" s="26"/>
      <c r="AQ32" s="26"/>
      <c r="AR32" s="26"/>
      <c r="AS32" s="26"/>
      <c r="BD32" s="10"/>
      <c r="BG32" s="26"/>
      <c r="BH32" s="26"/>
      <c r="BI32" s="43"/>
    </row>
    <row r="33" spans="1:61" ht="12" customHeight="1">
      <c r="A33" s="481"/>
      <c r="B33" s="481"/>
      <c r="C33" s="467"/>
      <c r="D33" s="467"/>
      <c r="E33" s="467"/>
      <c r="F33" s="467"/>
      <c r="G33" s="467"/>
      <c r="H33" s="467"/>
      <c r="I33" s="467"/>
      <c r="J33" s="467"/>
      <c r="K33" s="478"/>
      <c r="L33" s="479"/>
      <c r="M33" s="479"/>
      <c r="N33" s="480"/>
      <c r="O33" s="346"/>
      <c r="P33" s="348"/>
      <c r="Q33" s="31" t="str">
        <f t="shared" si="2"/>
        <v>  </v>
      </c>
      <c r="R33" s="38" t="s">
        <v>17</v>
      </c>
      <c r="S33" s="33" t="str">
        <f t="shared" si="3"/>
        <v>  </v>
      </c>
      <c r="T33" s="346"/>
      <c r="U33" s="347"/>
      <c r="V33" s="37"/>
      <c r="W33" s="478"/>
      <c r="X33" s="479"/>
      <c r="Y33" s="480"/>
      <c r="Z33" s="467"/>
      <c r="AA33" s="467"/>
      <c r="AB33" s="467"/>
      <c r="AC33" s="467"/>
      <c r="AD33" s="467"/>
      <c r="AE33" s="467"/>
      <c r="AF33" s="467"/>
      <c r="AG33" s="469"/>
      <c r="AH33" s="470"/>
      <c r="AI33" s="470"/>
      <c r="AJ33" s="470"/>
      <c r="AK33" s="470"/>
      <c r="AL33" s="467"/>
      <c r="AM33" s="467"/>
      <c r="AN33" s="26"/>
      <c r="AO33" s="26"/>
      <c r="AP33" s="26"/>
      <c r="AQ33" s="26"/>
      <c r="AR33" s="26"/>
      <c r="AS33" s="26"/>
      <c r="BD33" s="10"/>
      <c r="BG33" s="26"/>
      <c r="BH33" s="26"/>
      <c r="BI33" s="43"/>
    </row>
    <row r="34" spans="1:61" ht="12" customHeight="1">
      <c r="A34" s="481">
        <v>8</v>
      </c>
      <c r="B34" s="481"/>
      <c r="C34" s="467" t="str">
        <f>C15</f>
        <v>ノーティー　ギガ</v>
      </c>
      <c r="D34" s="467"/>
      <c r="E34" s="467"/>
      <c r="F34" s="467"/>
      <c r="G34" s="467"/>
      <c r="H34" s="467"/>
      <c r="I34" s="467"/>
      <c r="J34" s="467"/>
      <c r="K34" s="472">
        <f>COUNTIF(Q34:Q36,"〇")</f>
        <v>1</v>
      </c>
      <c r="L34" s="473"/>
      <c r="M34" s="473"/>
      <c r="N34" s="474"/>
      <c r="O34" s="349">
        <v>16</v>
      </c>
      <c r="P34" s="351"/>
      <c r="Q34" s="22" t="str">
        <f t="shared" si="2"/>
        <v>  </v>
      </c>
      <c r="R34" s="35" t="s">
        <v>15</v>
      </c>
      <c r="S34" s="24" t="str">
        <f t="shared" si="3"/>
        <v>〇</v>
      </c>
      <c r="T34" s="349">
        <v>17</v>
      </c>
      <c r="U34" s="350"/>
      <c r="V34" s="40"/>
      <c r="W34" s="472">
        <f>COUNTIF(S34:S36,"〇")</f>
        <v>2</v>
      </c>
      <c r="X34" s="473"/>
      <c r="Y34" s="474"/>
      <c r="Z34" s="467" t="str">
        <f>P6</f>
        <v>みどり会</v>
      </c>
      <c r="AA34" s="467"/>
      <c r="AB34" s="467"/>
      <c r="AC34" s="467"/>
      <c r="AD34" s="467"/>
      <c r="AE34" s="467"/>
      <c r="AF34" s="467"/>
      <c r="AG34" s="468" t="str">
        <f>P5</f>
        <v>Shou　Kyu‐（笑球）</v>
      </c>
      <c r="AH34" s="382"/>
      <c r="AI34" s="382"/>
      <c r="AJ34" s="382"/>
      <c r="AK34" s="382"/>
      <c r="AL34" s="317" t="str">
        <f>C5</f>
        <v>ミルミル</v>
      </c>
      <c r="AM34" s="317"/>
      <c r="AN34" s="26"/>
      <c r="AO34" s="26"/>
      <c r="AP34" s="26"/>
      <c r="AQ34" s="26"/>
      <c r="AR34" s="26"/>
      <c r="AS34" s="26"/>
      <c r="BD34" s="10"/>
      <c r="BG34" s="26"/>
      <c r="BH34" s="26"/>
      <c r="BI34" s="43"/>
    </row>
    <row r="35" spans="1:61" ht="12" customHeight="1">
      <c r="A35" s="481"/>
      <c r="B35" s="481"/>
      <c r="C35" s="467"/>
      <c r="D35" s="467"/>
      <c r="E35" s="467"/>
      <c r="F35" s="467"/>
      <c r="G35" s="467"/>
      <c r="H35" s="467"/>
      <c r="I35" s="467"/>
      <c r="J35" s="467"/>
      <c r="K35" s="475"/>
      <c r="L35" s="476"/>
      <c r="M35" s="476"/>
      <c r="N35" s="477"/>
      <c r="O35" s="343">
        <v>15</v>
      </c>
      <c r="P35" s="345"/>
      <c r="Q35" s="27" t="str">
        <f t="shared" si="2"/>
        <v>〇</v>
      </c>
      <c r="R35" s="28" t="s">
        <v>16</v>
      </c>
      <c r="S35" s="29" t="str">
        <f t="shared" si="3"/>
        <v>  </v>
      </c>
      <c r="T35" s="343">
        <v>11</v>
      </c>
      <c r="U35" s="344"/>
      <c r="V35" s="41"/>
      <c r="W35" s="475"/>
      <c r="X35" s="476"/>
      <c r="Y35" s="477"/>
      <c r="Z35" s="467"/>
      <c r="AA35" s="467"/>
      <c r="AB35" s="467"/>
      <c r="AC35" s="467"/>
      <c r="AD35" s="467"/>
      <c r="AE35" s="467"/>
      <c r="AF35" s="467"/>
      <c r="AG35" s="465"/>
      <c r="AH35" s="385"/>
      <c r="AI35" s="385"/>
      <c r="AJ35" s="385"/>
      <c r="AK35" s="385"/>
      <c r="AL35" s="317"/>
      <c r="AM35" s="317"/>
      <c r="AN35" s="26"/>
      <c r="AO35" s="26"/>
      <c r="AP35" s="26"/>
      <c r="AQ35" s="26"/>
      <c r="AR35" s="26"/>
      <c r="AS35" s="26"/>
      <c r="BD35" s="10"/>
      <c r="BG35" s="26"/>
      <c r="BH35" s="26"/>
      <c r="BI35" s="43"/>
    </row>
    <row r="36" spans="1:61" ht="12" customHeight="1">
      <c r="A36" s="481"/>
      <c r="B36" s="481"/>
      <c r="C36" s="467"/>
      <c r="D36" s="467"/>
      <c r="E36" s="467"/>
      <c r="F36" s="467"/>
      <c r="G36" s="467"/>
      <c r="H36" s="467"/>
      <c r="I36" s="467"/>
      <c r="J36" s="467"/>
      <c r="K36" s="478"/>
      <c r="L36" s="479"/>
      <c r="M36" s="479"/>
      <c r="N36" s="480"/>
      <c r="O36" s="346">
        <v>10</v>
      </c>
      <c r="P36" s="348"/>
      <c r="Q36" s="31" t="str">
        <f t="shared" si="2"/>
        <v>  </v>
      </c>
      <c r="R36" s="38" t="s">
        <v>17</v>
      </c>
      <c r="S36" s="33" t="str">
        <f t="shared" si="3"/>
        <v>〇</v>
      </c>
      <c r="T36" s="346">
        <v>15</v>
      </c>
      <c r="U36" s="347"/>
      <c r="V36" s="37"/>
      <c r="W36" s="478"/>
      <c r="X36" s="479"/>
      <c r="Y36" s="480"/>
      <c r="Z36" s="467"/>
      <c r="AA36" s="467"/>
      <c r="AB36" s="467"/>
      <c r="AC36" s="467"/>
      <c r="AD36" s="467"/>
      <c r="AE36" s="467"/>
      <c r="AF36" s="467"/>
      <c r="AG36" s="469"/>
      <c r="AH36" s="470"/>
      <c r="AI36" s="470"/>
      <c r="AJ36" s="470"/>
      <c r="AK36" s="470"/>
      <c r="AL36" s="317"/>
      <c r="AM36" s="317"/>
      <c r="AN36" s="26"/>
      <c r="AO36" s="26"/>
      <c r="AP36" s="26"/>
      <c r="AQ36" s="26"/>
      <c r="AR36" s="26"/>
      <c r="AS36" s="26"/>
      <c r="BD36" s="10"/>
      <c r="BG36" s="26"/>
      <c r="BH36" s="26"/>
      <c r="BI36" s="43"/>
    </row>
    <row r="37" spans="1:61" ht="12" customHeight="1">
      <c r="A37" s="481">
        <v>9</v>
      </c>
      <c r="B37" s="481"/>
      <c r="C37" s="467" t="str">
        <f>C5</f>
        <v>ミルミル</v>
      </c>
      <c r="D37" s="467"/>
      <c r="E37" s="467"/>
      <c r="F37" s="467"/>
      <c r="G37" s="467"/>
      <c r="H37" s="467"/>
      <c r="I37" s="467"/>
      <c r="J37" s="467"/>
      <c r="K37" s="472">
        <f>COUNTIF(Q37:Q39,"〇")</f>
        <v>2</v>
      </c>
      <c r="L37" s="473"/>
      <c r="M37" s="473"/>
      <c r="N37" s="474"/>
      <c r="O37" s="349">
        <v>15</v>
      </c>
      <c r="P37" s="351"/>
      <c r="Q37" s="22" t="str">
        <f t="shared" si="2"/>
        <v>〇</v>
      </c>
      <c r="R37" s="35" t="s">
        <v>15</v>
      </c>
      <c r="S37" s="24" t="str">
        <f t="shared" si="3"/>
        <v>  </v>
      </c>
      <c r="T37" s="349">
        <v>7</v>
      </c>
      <c r="U37" s="350"/>
      <c r="V37" s="40"/>
      <c r="W37" s="472">
        <f>COUNTIF(S37:S39,"〇")</f>
        <v>0</v>
      </c>
      <c r="X37" s="473"/>
      <c r="Y37" s="474"/>
      <c r="Z37" s="467" t="str">
        <f>P5</f>
        <v>Shou　Kyu‐（笑球）</v>
      </c>
      <c r="AA37" s="467"/>
      <c r="AB37" s="467"/>
      <c r="AC37" s="467"/>
      <c r="AD37" s="467"/>
      <c r="AE37" s="467"/>
      <c r="AF37" s="467"/>
      <c r="AG37" s="468" t="str">
        <f>C6</f>
        <v>排球俱楽部　烈</v>
      </c>
      <c r="AH37" s="382"/>
      <c r="AI37" s="382"/>
      <c r="AJ37" s="382"/>
      <c r="AK37" s="382"/>
      <c r="AL37" s="467" t="str">
        <f>P6</f>
        <v>みどり会</v>
      </c>
      <c r="AM37" s="467"/>
      <c r="AN37" s="26"/>
      <c r="AO37" s="26"/>
      <c r="AP37" s="26"/>
      <c r="AQ37" s="26"/>
      <c r="AR37" s="26"/>
      <c r="AS37" s="26"/>
      <c r="BD37" s="10"/>
      <c r="BG37" s="26"/>
      <c r="BH37" s="26"/>
      <c r="BI37" s="43"/>
    </row>
    <row r="38" spans="1:61" ht="12" customHeight="1">
      <c r="A38" s="481"/>
      <c r="B38" s="481"/>
      <c r="C38" s="467"/>
      <c r="D38" s="467"/>
      <c r="E38" s="467"/>
      <c r="F38" s="467"/>
      <c r="G38" s="467"/>
      <c r="H38" s="467"/>
      <c r="I38" s="467"/>
      <c r="J38" s="467"/>
      <c r="K38" s="475"/>
      <c r="L38" s="476"/>
      <c r="M38" s="476"/>
      <c r="N38" s="477"/>
      <c r="O38" s="343">
        <v>15</v>
      </c>
      <c r="P38" s="345"/>
      <c r="Q38" s="27" t="str">
        <f t="shared" si="2"/>
        <v>〇</v>
      </c>
      <c r="R38" s="28" t="s">
        <v>16</v>
      </c>
      <c r="S38" s="29" t="str">
        <f t="shared" si="3"/>
        <v>  </v>
      </c>
      <c r="T38" s="343">
        <v>11</v>
      </c>
      <c r="U38" s="344"/>
      <c r="V38" s="41"/>
      <c r="W38" s="475"/>
      <c r="X38" s="476"/>
      <c r="Y38" s="477"/>
      <c r="Z38" s="467"/>
      <c r="AA38" s="467"/>
      <c r="AB38" s="467"/>
      <c r="AC38" s="467"/>
      <c r="AD38" s="467"/>
      <c r="AE38" s="467"/>
      <c r="AF38" s="467"/>
      <c r="AG38" s="465"/>
      <c r="AH38" s="385"/>
      <c r="AI38" s="385"/>
      <c r="AJ38" s="385"/>
      <c r="AK38" s="385"/>
      <c r="AL38" s="467"/>
      <c r="AM38" s="467"/>
      <c r="AN38" s="26"/>
      <c r="AO38" s="26"/>
      <c r="AP38" s="26"/>
      <c r="AQ38" s="26"/>
      <c r="AR38" s="26"/>
      <c r="AS38" s="26"/>
      <c r="BD38" s="10"/>
      <c r="BG38" s="26"/>
      <c r="BH38" s="26"/>
      <c r="BI38" s="43"/>
    </row>
    <row r="39" spans="1:61" ht="12" customHeight="1">
      <c r="A39" s="481"/>
      <c r="B39" s="481"/>
      <c r="C39" s="467"/>
      <c r="D39" s="467"/>
      <c r="E39" s="467"/>
      <c r="F39" s="467"/>
      <c r="G39" s="467"/>
      <c r="H39" s="467"/>
      <c r="I39" s="467"/>
      <c r="J39" s="467"/>
      <c r="K39" s="478"/>
      <c r="L39" s="479"/>
      <c r="M39" s="479"/>
      <c r="N39" s="480"/>
      <c r="O39" s="346"/>
      <c r="P39" s="348"/>
      <c r="Q39" s="31" t="str">
        <f t="shared" si="2"/>
        <v>  </v>
      </c>
      <c r="R39" s="38" t="s">
        <v>17</v>
      </c>
      <c r="S39" s="33" t="str">
        <f t="shared" si="3"/>
        <v>  </v>
      </c>
      <c r="T39" s="346"/>
      <c r="U39" s="347"/>
      <c r="V39" s="37"/>
      <c r="W39" s="478"/>
      <c r="X39" s="479"/>
      <c r="Y39" s="480"/>
      <c r="Z39" s="467"/>
      <c r="AA39" s="467"/>
      <c r="AB39" s="467"/>
      <c r="AC39" s="467"/>
      <c r="AD39" s="467"/>
      <c r="AE39" s="467"/>
      <c r="AF39" s="467"/>
      <c r="AG39" s="469"/>
      <c r="AH39" s="470"/>
      <c r="AI39" s="470"/>
      <c r="AJ39" s="470"/>
      <c r="AK39" s="470"/>
      <c r="AL39" s="467"/>
      <c r="AM39" s="467"/>
      <c r="AN39" s="26"/>
      <c r="AO39" s="26"/>
      <c r="AP39" s="26"/>
      <c r="AQ39" s="26"/>
      <c r="AR39" s="26"/>
      <c r="AS39" s="26"/>
      <c r="BD39" s="10"/>
      <c r="BG39" s="26"/>
      <c r="BH39" s="26"/>
      <c r="BI39" s="43"/>
    </row>
    <row r="40" spans="1:61" ht="12" customHeight="1">
      <c r="A40" s="471">
        <v>10</v>
      </c>
      <c r="B40" s="471"/>
      <c r="C40" s="467" t="str">
        <f>C6</f>
        <v>排球俱楽部　烈</v>
      </c>
      <c r="D40" s="467"/>
      <c r="E40" s="467"/>
      <c r="F40" s="467"/>
      <c r="G40" s="467"/>
      <c r="H40" s="467"/>
      <c r="I40" s="467"/>
      <c r="J40" s="467"/>
      <c r="K40" s="472">
        <f>COUNTIF(Q40:Q42,"〇")</f>
        <v>2</v>
      </c>
      <c r="L40" s="473"/>
      <c r="M40" s="473"/>
      <c r="N40" s="474"/>
      <c r="O40" s="349">
        <v>15</v>
      </c>
      <c r="P40" s="351"/>
      <c r="Q40" s="22" t="str">
        <f t="shared" si="2"/>
        <v>〇</v>
      </c>
      <c r="R40" s="35" t="s">
        <v>15</v>
      </c>
      <c r="S40" s="24" t="str">
        <f t="shared" si="3"/>
        <v>  </v>
      </c>
      <c r="T40" s="349">
        <v>11</v>
      </c>
      <c r="U40" s="350"/>
      <c r="V40" s="40"/>
      <c r="W40" s="472">
        <f>COUNTIF(S40:S42,"〇")</f>
        <v>0</v>
      </c>
      <c r="X40" s="473"/>
      <c r="Y40" s="474"/>
      <c r="Z40" s="467" t="str">
        <f>P6</f>
        <v>みどり会</v>
      </c>
      <c r="AA40" s="467"/>
      <c r="AB40" s="467"/>
      <c r="AC40" s="467"/>
      <c r="AD40" s="467"/>
      <c r="AE40" s="467"/>
      <c r="AF40" s="467"/>
      <c r="AG40" s="468" t="str">
        <f>C5</f>
        <v>ミルミル</v>
      </c>
      <c r="AH40" s="382"/>
      <c r="AI40" s="382"/>
      <c r="AJ40" s="382"/>
      <c r="AK40" s="382"/>
      <c r="AL40" s="467" t="str">
        <f>P5</f>
        <v>Shou　Kyu‐（笑球）</v>
      </c>
      <c r="AM40" s="467"/>
      <c r="AN40" s="26"/>
      <c r="AO40" s="26"/>
      <c r="AP40" s="26"/>
      <c r="AQ40" s="26"/>
      <c r="AR40" s="26"/>
      <c r="AS40" s="26"/>
      <c r="BD40" s="10"/>
      <c r="BG40" s="26"/>
      <c r="BH40" s="26"/>
      <c r="BI40" s="43"/>
    </row>
    <row r="41" spans="1:61" ht="12" customHeight="1">
      <c r="A41" s="471"/>
      <c r="B41" s="471"/>
      <c r="C41" s="467"/>
      <c r="D41" s="467"/>
      <c r="E41" s="467"/>
      <c r="F41" s="467"/>
      <c r="G41" s="467"/>
      <c r="H41" s="467"/>
      <c r="I41" s="467"/>
      <c r="J41" s="467"/>
      <c r="K41" s="475"/>
      <c r="L41" s="476"/>
      <c r="M41" s="476"/>
      <c r="N41" s="477"/>
      <c r="O41" s="343">
        <v>15</v>
      </c>
      <c r="P41" s="345"/>
      <c r="Q41" s="27" t="str">
        <f t="shared" si="2"/>
        <v>〇</v>
      </c>
      <c r="R41" s="28" t="s">
        <v>16</v>
      </c>
      <c r="S41" s="29" t="str">
        <f t="shared" si="3"/>
        <v>  </v>
      </c>
      <c r="T41" s="343">
        <v>9</v>
      </c>
      <c r="U41" s="344"/>
      <c r="V41" s="41"/>
      <c r="W41" s="475"/>
      <c r="X41" s="476"/>
      <c r="Y41" s="477"/>
      <c r="Z41" s="467"/>
      <c r="AA41" s="467"/>
      <c r="AB41" s="467"/>
      <c r="AC41" s="467"/>
      <c r="AD41" s="467"/>
      <c r="AE41" s="467"/>
      <c r="AF41" s="467"/>
      <c r="AG41" s="465"/>
      <c r="AH41" s="385"/>
      <c r="AI41" s="385"/>
      <c r="AJ41" s="385"/>
      <c r="AK41" s="385"/>
      <c r="AL41" s="467"/>
      <c r="AM41" s="467"/>
      <c r="AN41" s="26"/>
      <c r="AO41" s="26"/>
      <c r="AP41" s="26"/>
      <c r="AQ41" s="26"/>
      <c r="AR41" s="26"/>
      <c r="AS41" s="26"/>
      <c r="BD41" s="10"/>
      <c r="BG41" s="26"/>
      <c r="BH41" s="26"/>
      <c r="BI41" s="43"/>
    </row>
    <row r="42" spans="1:61" ht="12" customHeight="1">
      <c r="A42" s="471"/>
      <c r="B42" s="471"/>
      <c r="C42" s="467"/>
      <c r="D42" s="467"/>
      <c r="E42" s="467"/>
      <c r="F42" s="467"/>
      <c r="G42" s="467"/>
      <c r="H42" s="467"/>
      <c r="I42" s="467"/>
      <c r="J42" s="467"/>
      <c r="K42" s="478"/>
      <c r="L42" s="479"/>
      <c r="M42" s="479"/>
      <c r="N42" s="480"/>
      <c r="O42" s="346"/>
      <c r="P42" s="348"/>
      <c r="Q42" s="31" t="str">
        <f t="shared" si="2"/>
        <v>  </v>
      </c>
      <c r="R42" s="38" t="s">
        <v>17</v>
      </c>
      <c r="S42" s="33" t="str">
        <f t="shared" si="3"/>
        <v>  </v>
      </c>
      <c r="T42" s="346"/>
      <c r="U42" s="347"/>
      <c r="V42" s="37"/>
      <c r="W42" s="478"/>
      <c r="X42" s="479"/>
      <c r="Y42" s="480"/>
      <c r="Z42" s="467"/>
      <c r="AA42" s="467"/>
      <c r="AB42" s="467"/>
      <c r="AC42" s="467"/>
      <c r="AD42" s="467"/>
      <c r="AE42" s="467"/>
      <c r="AF42" s="467"/>
      <c r="AG42" s="469"/>
      <c r="AH42" s="470"/>
      <c r="AI42" s="470"/>
      <c r="AJ42" s="470"/>
      <c r="AK42" s="470"/>
      <c r="AL42" s="467"/>
      <c r="AM42" s="467"/>
      <c r="AN42" s="26"/>
      <c r="AO42" s="26"/>
      <c r="AP42" s="26"/>
      <c r="AQ42" s="26"/>
      <c r="AR42" s="26"/>
      <c r="AS42" s="26"/>
      <c r="BD42" s="10"/>
      <c r="BG42" s="26"/>
      <c r="BH42" s="26"/>
      <c r="BI42" s="43"/>
    </row>
    <row r="43" spans="3:61" ht="15" customHeight="1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44"/>
      <c r="P43" s="44"/>
      <c r="Q43" s="44"/>
      <c r="S43" s="26"/>
      <c r="T43" s="44"/>
      <c r="U43" s="44"/>
      <c r="V43" s="44"/>
      <c r="W43" s="26"/>
      <c r="X43" s="26"/>
      <c r="Y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BD43" s="10"/>
      <c r="BG43" s="26"/>
      <c r="BH43" s="26"/>
      <c r="BI43" s="43"/>
    </row>
    <row r="44" spans="1:39" s="10" customFormat="1" ht="18" customHeight="1">
      <c r="A44" s="445" t="s">
        <v>18</v>
      </c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</row>
    <row r="45" s="10" customFormat="1" ht="6" customHeight="1" thickBot="1">
      <c r="AH45" s="18"/>
    </row>
    <row r="46" spans="1:39" s="10" customFormat="1" ht="15" customHeight="1">
      <c r="A46" s="433" t="s">
        <v>19</v>
      </c>
      <c r="B46" s="446" t="s">
        <v>20</v>
      </c>
      <c r="C46" s="447"/>
      <c r="D46" s="448"/>
      <c r="E46" s="45"/>
      <c r="F46" s="436" t="str">
        <f>B50</f>
        <v>ミルミル</v>
      </c>
      <c r="G46" s="437"/>
      <c r="H46" s="437"/>
      <c r="I46" s="437"/>
      <c r="J46" s="454"/>
      <c r="K46" s="459" t="str">
        <f>B56</f>
        <v>排球俱楽部　烈</v>
      </c>
      <c r="L46" s="437"/>
      <c r="M46" s="437"/>
      <c r="N46" s="437"/>
      <c r="O46" s="454"/>
      <c r="P46" s="459" t="str">
        <f>B62</f>
        <v>ノーティー　ギガ</v>
      </c>
      <c r="Q46" s="437"/>
      <c r="R46" s="437"/>
      <c r="S46" s="437"/>
      <c r="T46" s="454"/>
      <c r="U46" s="459" t="str">
        <f>B68</f>
        <v>Shou　Kyu‐（笑球）</v>
      </c>
      <c r="V46" s="437"/>
      <c r="W46" s="437"/>
      <c r="X46" s="437"/>
      <c r="Y46" s="454"/>
      <c r="Z46" s="462" t="str">
        <f>B74</f>
        <v>みどり会</v>
      </c>
      <c r="AA46" s="463"/>
      <c r="AB46" s="463"/>
      <c r="AC46" s="463"/>
      <c r="AD46" s="464"/>
      <c r="AE46" s="446" t="s">
        <v>21</v>
      </c>
      <c r="AF46" s="447"/>
      <c r="AG46" s="424"/>
      <c r="AH46" s="423" t="s">
        <v>22</v>
      </c>
      <c r="AI46" s="447"/>
      <c r="AJ46" s="424"/>
      <c r="AK46" s="423" t="s">
        <v>23</v>
      </c>
      <c r="AL46" s="424"/>
      <c r="AM46" s="429" t="s">
        <v>24</v>
      </c>
    </row>
    <row r="47" spans="1:39" s="10" customFormat="1" ht="15" customHeight="1">
      <c r="A47" s="434"/>
      <c r="B47" s="449"/>
      <c r="C47" s="367"/>
      <c r="D47" s="450"/>
      <c r="F47" s="408"/>
      <c r="G47" s="409"/>
      <c r="H47" s="409"/>
      <c r="I47" s="409"/>
      <c r="J47" s="455"/>
      <c r="K47" s="460"/>
      <c r="L47" s="409"/>
      <c r="M47" s="409"/>
      <c r="N47" s="409"/>
      <c r="O47" s="455"/>
      <c r="P47" s="460"/>
      <c r="Q47" s="409"/>
      <c r="R47" s="409"/>
      <c r="S47" s="409"/>
      <c r="T47" s="455"/>
      <c r="U47" s="460"/>
      <c r="V47" s="409"/>
      <c r="W47" s="409"/>
      <c r="X47" s="409"/>
      <c r="Y47" s="455"/>
      <c r="Z47" s="465"/>
      <c r="AA47" s="385"/>
      <c r="AB47" s="385"/>
      <c r="AC47" s="385"/>
      <c r="AD47" s="386"/>
      <c r="AE47" s="449"/>
      <c r="AF47" s="367"/>
      <c r="AG47" s="426"/>
      <c r="AH47" s="425"/>
      <c r="AI47" s="367"/>
      <c r="AJ47" s="426"/>
      <c r="AK47" s="425"/>
      <c r="AL47" s="426"/>
      <c r="AM47" s="430"/>
    </row>
    <row r="48" spans="1:42" s="10" customFormat="1" ht="15" customHeight="1">
      <c r="A48" s="434"/>
      <c r="B48" s="449"/>
      <c r="C48" s="367"/>
      <c r="D48" s="450"/>
      <c r="F48" s="408"/>
      <c r="G48" s="409"/>
      <c r="H48" s="409"/>
      <c r="I48" s="409"/>
      <c r="J48" s="455"/>
      <c r="K48" s="460"/>
      <c r="L48" s="409"/>
      <c r="M48" s="409"/>
      <c r="N48" s="409"/>
      <c r="O48" s="455"/>
      <c r="P48" s="460"/>
      <c r="Q48" s="409"/>
      <c r="R48" s="409"/>
      <c r="S48" s="409"/>
      <c r="T48" s="455"/>
      <c r="U48" s="460"/>
      <c r="V48" s="409"/>
      <c r="W48" s="409"/>
      <c r="X48" s="409"/>
      <c r="Y48" s="455"/>
      <c r="Z48" s="465"/>
      <c r="AA48" s="385"/>
      <c r="AB48" s="385"/>
      <c r="AC48" s="385"/>
      <c r="AD48" s="386"/>
      <c r="AE48" s="449"/>
      <c r="AF48" s="367"/>
      <c r="AG48" s="426"/>
      <c r="AH48" s="425"/>
      <c r="AI48" s="367"/>
      <c r="AJ48" s="426"/>
      <c r="AK48" s="425"/>
      <c r="AL48" s="426"/>
      <c r="AM48" s="430"/>
      <c r="AO48" s="367" t="s">
        <v>25</v>
      </c>
      <c r="AP48" s="432" t="s">
        <v>26</v>
      </c>
    </row>
    <row r="49" spans="1:42" s="10" customFormat="1" ht="15" customHeight="1" thickBot="1">
      <c r="A49" s="435"/>
      <c r="B49" s="451"/>
      <c r="C49" s="452"/>
      <c r="D49" s="453"/>
      <c r="E49" s="46"/>
      <c r="F49" s="456"/>
      <c r="G49" s="457"/>
      <c r="H49" s="457"/>
      <c r="I49" s="457"/>
      <c r="J49" s="458"/>
      <c r="K49" s="461"/>
      <c r="L49" s="457"/>
      <c r="M49" s="457"/>
      <c r="N49" s="457"/>
      <c r="O49" s="458"/>
      <c r="P49" s="461"/>
      <c r="Q49" s="457"/>
      <c r="R49" s="457"/>
      <c r="S49" s="457"/>
      <c r="T49" s="458"/>
      <c r="U49" s="461"/>
      <c r="V49" s="457"/>
      <c r="W49" s="457"/>
      <c r="X49" s="457"/>
      <c r="Y49" s="458"/>
      <c r="Z49" s="466"/>
      <c r="AA49" s="388"/>
      <c r="AB49" s="388"/>
      <c r="AC49" s="388"/>
      <c r="AD49" s="389"/>
      <c r="AE49" s="451"/>
      <c r="AF49" s="452"/>
      <c r="AG49" s="428"/>
      <c r="AH49" s="427"/>
      <c r="AI49" s="452"/>
      <c r="AJ49" s="428"/>
      <c r="AK49" s="427"/>
      <c r="AL49" s="428"/>
      <c r="AM49" s="431"/>
      <c r="AO49" s="367"/>
      <c r="AP49" s="432"/>
    </row>
    <row r="50" spans="1:52" ht="18" customHeight="1">
      <c r="A50" s="433" t="str">
        <f>J2</f>
        <v>〔種 目　： トリムフリー 〕</v>
      </c>
      <c r="B50" s="436" t="str">
        <f>C5</f>
        <v>ミルミル</v>
      </c>
      <c r="C50" s="437"/>
      <c r="D50" s="438"/>
      <c r="E50" s="439" t="e">
        <f>IF($CB$112="A",CD114,IF($CB$112="B",CG114,CJ114))</f>
        <v>#REF!</v>
      </c>
      <c r="F50" s="440"/>
      <c r="G50" s="441"/>
      <c r="H50" s="441"/>
      <c r="I50" s="441"/>
      <c r="J50" s="442"/>
      <c r="K50" s="47">
        <f>COUNTIF(L53:L55,"○")</f>
        <v>2</v>
      </c>
      <c r="L50" s="47"/>
      <c r="M50" s="47" t="s">
        <v>27</v>
      </c>
      <c r="N50" s="47"/>
      <c r="O50" s="48">
        <f>COUNTIF(N53:N55,"○")</f>
        <v>0</v>
      </c>
      <c r="P50" s="47">
        <f>COUNTIF(Q53:Q55,"○")</f>
        <v>2</v>
      </c>
      <c r="Q50" s="47"/>
      <c r="R50" s="47" t="s">
        <v>28</v>
      </c>
      <c r="S50" s="47"/>
      <c r="T50" s="48">
        <f>COUNTIF(S53:S55,"○")</f>
        <v>0</v>
      </c>
      <c r="U50" s="47">
        <f>COUNTIF(V53:V55,"○")</f>
        <v>2</v>
      </c>
      <c r="V50" s="47"/>
      <c r="W50" s="47" t="s">
        <v>29</v>
      </c>
      <c r="X50" s="47"/>
      <c r="Y50" s="48">
        <f>COUNTIF(X53:X55,"○")</f>
        <v>0</v>
      </c>
      <c r="Z50" s="47">
        <f>COUNTIF(AA53:AA55,"○")</f>
        <v>2</v>
      </c>
      <c r="AA50" s="47"/>
      <c r="AB50" s="47" t="s">
        <v>30</v>
      </c>
      <c r="AC50" s="47"/>
      <c r="AD50" s="48">
        <f>COUNTIF(AC53:AC55,"○")</f>
        <v>0</v>
      </c>
      <c r="AE50" s="309">
        <f>COUNTIF(F51:AD51,"○")</f>
        <v>4</v>
      </c>
      <c r="AF50" s="286" t="s">
        <v>31</v>
      </c>
      <c r="AG50" s="287">
        <f>COUNTIF(J52:AD52,"○")</f>
        <v>0</v>
      </c>
      <c r="AH50" s="285">
        <f>IF(AJ54=0,10,AH54/AJ54)</f>
        <v>10</v>
      </c>
      <c r="AI50" s="286"/>
      <c r="AJ50" s="287"/>
      <c r="AK50" s="285"/>
      <c r="AL50" s="421">
        <f>SUM(F53:F55,K53:K55,P53:P55,U53:U55,Z53:Z55)/SUM(J53:J55,O53:O55,T53:T55,Y53:Y55,AD53:AD55)</f>
        <v>1.5789473684210527</v>
      </c>
      <c r="AM50" s="422">
        <f>IF(AO$88=AO$87,RANK(AY50,AY$50:AY$79,0),"")</f>
        <v>1</v>
      </c>
      <c r="AO50" s="9">
        <f>SUM(AE50:AG55)</f>
        <v>4</v>
      </c>
      <c r="AP50" s="9">
        <f>AQ50-AR50</f>
        <v>0</v>
      </c>
      <c r="AQ50" s="9">
        <f>SUM(F50:AD50)</f>
        <v>8</v>
      </c>
      <c r="AR50" s="9">
        <f>SUM(AH54:AJ55)</f>
        <v>8</v>
      </c>
      <c r="AT50" s="367">
        <f>RANK(AE50,AE$50:AE$79,1)</f>
        <v>5</v>
      </c>
      <c r="AU50" s="367">
        <f>RANK(AZ50,AZ$50:AZ$79,1)</f>
        <v>5</v>
      </c>
      <c r="AV50" s="367">
        <f>RANK(AL50,AL$50:AL$79,1)</f>
        <v>5</v>
      </c>
      <c r="AW50" s="367">
        <f>AT50*100</f>
        <v>500</v>
      </c>
      <c r="AX50" s="367">
        <f>AU50*10</f>
        <v>50</v>
      </c>
      <c r="AY50" s="367">
        <f>SUM(AV50:AX55)</f>
        <v>555</v>
      </c>
      <c r="AZ50" s="367">
        <f>AH50-AJ50</f>
        <v>10</v>
      </c>
    </row>
    <row r="51" spans="1:52" ht="13.5" customHeight="1" hidden="1">
      <c r="A51" s="434"/>
      <c r="B51" s="408"/>
      <c r="C51" s="409"/>
      <c r="D51" s="410"/>
      <c r="E51" s="390"/>
      <c r="F51" s="443"/>
      <c r="G51" s="396"/>
      <c r="H51" s="396"/>
      <c r="I51" s="396"/>
      <c r="J51" s="417"/>
      <c r="K51" s="19" t="str">
        <f>IF(K50&gt;O50,"○","　")</f>
        <v>○</v>
      </c>
      <c r="L51" s="19"/>
      <c r="M51" s="19"/>
      <c r="N51" s="19"/>
      <c r="O51" s="49"/>
      <c r="P51" s="19" t="str">
        <f>IF(P50&gt;T50,"○","　")</f>
        <v>○</v>
      </c>
      <c r="Q51" s="19"/>
      <c r="R51" s="19"/>
      <c r="S51" s="19"/>
      <c r="T51" s="49"/>
      <c r="U51" s="19" t="str">
        <f>IF(U50&gt;Y50,"○","　")</f>
        <v>○</v>
      </c>
      <c r="V51" s="19"/>
      <c r="W51" s="19"/>
      <c r="X51" s="19"/>
      <c r="Y51" s="49"/>
      <c r="Z51" s="19" t="str">
        <f>IF(Z50&gt;AD50,"○","　")</f>
        <v>○</v>
      </c>
      <c r="AA51" s="19"/>
      <c r="AB51" s="19"/>
      <c r="AC51" s="19"/>
      <c r="AD51" s="49"/>
      <c r="AE51" s="311"/>
      <c r="AF51" s="233"/>
      <c r="AG51" s="289"/>
      <c r="AH51" s="288"/>
      <c r="AI51" s="233"/>
      <c r="AJ51" s="289"/>
      <c r="AK51" s="288"/>
      <c r="AL51" s="376"/>
      <c r="AM51" s="379"/>
      <c r="AT51" s="367"/>
      <c r="AU51" s="367"/>
      <c r="AV51" s="367"/>
      <c r="AW51" s="367"/>
      <c r="AX51" s="367"/>
      <c r="AY51" s="367"/>
      <c r="AZ51" s="367"/>
    </row>
    <row r="52" spans="1:52" ht="13.5" customHeight="1" hidden="1">
      <c r="A52" s="434"/>
      <c r="B52" s="408"/>
      <c r="C52" s="409"/>
      <c r="D52" s="410"/>
      <c r="E52" s="390"/>
      <c r="F52" s="443"/>
      <c r="G52" s="396"/>
      <c r="H52" s="396"/>
      <c r="I52" s="396"/>
      <c r="J52" s="417"/>
      <c r="K52" s="19"/>
      <c r="L52" s="19"/>
      <c r="M52" s="19"/>
      <c r="N52" s="19"/>
      <c r="O52" s="49" t="str">
        <f>IF(O50&gt;K50,"○","　")</f>
        <v>　</v>
      </c>
      <c r="P52" s="19"/>
      <c r="Q52" s="19"/>
      <c r="R52" s="19"/>
      <c r="S52" s="19"/>
      <c r="T52" s="49" t="str">
        <f>IF(T50&gt;P50,"○","　")</f>
        <v>　</v>
      </c>
      <c r="U52" s="19"/>
      <c r="V52" s="19"/>
      <c r="W52" s="19"/>
      <c r="X52" s="19"/>
      <c r="Y52" s="49" t="str">
        <f>IF(Y50&gt;U50,"○","　")</f>
        <v>　</v>
      </c>
      <c r="Z52" s="19"/>
      <c r="AA52" s="19"/>
      <c r="AB52" s="19"/>
      <c r="AC52" s="19"/>
      <c r="AD52" s="49" t="str">
        <f>IF(AD50&gt;Z50,"○","　")</f>
        <v>　</v>
      </c>
      <c r="AE52" s="311"/>
      <c r="AF52" s="233"/>
      <c r="AG52" s="289"/>
      <c r="AH52" s="288"/>
      <c r="AI52" s="233"/>
      <c r="AJ52" s="289"/>
      <c r="AK52" s="288"/>
      <c r="AL52" s="376"/>
      <c r="AM52" s="379"/>
      <c r="AT52" s="367"/>
      <c r="AU52" s="367"/>
      <c r="AV52" s="367"/>
      <c r="AW52" s="367"/>
      <c r="AX52" s="367"/>
      <c r="AY52" s="367"/>
      <c r="AZ52" s="367"/>
    </row>
    <row r="53" spans="1:52" ht="18" customHeight="1">
      <c r="A53" s="434"/>
      <c r="B53" s="408"/>
      <c r="C53" s="409"/>
      <c r="D53" s="410"/>
      <c r="E53" s="390"/>
      <c r="F53" s="443"/>
      <c r="G53" s="396"/>
      <c r="H53" s="396"/>
      <c r="I53" s="396"/>
      <c r="J53" s="417"/>
      <c r="K53" s="19">
        <f>O12</f>
        <v>15</v>
      </c>
      <c r="L53" s="19" t="str">
        <f>IF(K53&gt;O53,"○","　")</f>
        <v>○</v>
      </c>
      <c r="M53" s="19" t="s">
        <v>31</v>
      </c>
      <c r="N53" s="19" t="str">
        <f>IF(O53&gt;K53,"○","　")</f>
        <v>　</v>
      </c>
      <c r="O53" s="49">
        <f>T12</f>
        <v>8</v>
      </c>
      <c r="P53" s="19">
        <f>O27</f>
        <v>15</v>
      </c>
      <c r="Q53" s="19" t="str">
        <f>IF(P53&gt;T53,"○","　")</f>
        <v>○</v>
      </c>
      <c r="R53" s="19" t="s">
        <v>31</v>
      </c>
      <c r="S53" s="19" t="str">
        <f>IF(T53&gt;P53,"○","　")</f>
        <v>　</v>
      </c>
      <c r="T53" s="49">
        <f>T27</f>
        <v>10</v>
      </c>
      <c r="U53" s="19">
        <f>O37</f>
        <v>15</v>
      </c>
      <c r="V53" s="19" t="str">
        <f>IF(U53&gt;Y53,"○","　")</f>
        <v>○</v>
      </c>
      <c r="W53" s="19" t="s">
        <v>31</v>
      </c>
      <c r="X53" s="19" t="str">
        <f>IF(Y53&gt;U53,"○","　")</f>
        <v>　</v>
      </c>
      <c r="Y53" s="49">
        <f>T37</f>
        <v>7</v>
      </c>
      <c r="Z53" s="19">
        <f>O18</f>
        <v>15</v>
      </c>
      <c r="AA53" s="19" t="str">
        <f>IF(Z53&gt;AD53,"○","　")</f>
        <v>○</v>
      </c>
      <c r="AB53" s="19" t="s">
        <v>31</v>
      </c>
      <c r="AC53" s="19" t="str">
        <f>IF(AD53&gt;Z53,"○","　")</f>
        <v>　</v>
      </c>
      <c r="AD53" s="49">
        <f>T18</f>
        <v>10</v>
      </c>
      <c r="AE53" s="311"/>
      <c r="AF53" s="233"/>
      <c r="AG53" s="289"/>
      <c r="AH53" s="288"/>
      <c r="AI53" s="233"/>
      <c r="AJ53" s="289"/>
      <c r="AK53" s="288"/>
      <c r="AL53" s="376"/>
      <c r="AM53" s="379"/>
      <c r="AT53" s="367"/>
      <c r="AU53" s="367"/>
      <c r="AV53" s="367"/>
      <c r="AW53" s="367"/>
      <c r="AX53" s="367"/>
      <c r="AY53" s="367"/>
      <c r="AZ53" s="367"/>
    </row>
    <row r="54" spans="1:52" ht="18" customHeight="1">
      <c r="A54" s="434"/>
      <c r="B54" s="408"/>
      <c r="C54" s="409"/>
      <c r="D54" s="410"/>
      <c r="E54" s="390"/>
      <c r="F54" s="443"/>
      <c r="G54" s="396"/>
      <c r="H54" s="396"/>
      <c r="I54" s="396"/>
      <c r="J54" s="417"/>
      <c r="K54" s="19">
        <f>O13</f>
        <v>15</v>
      </c>
      <c r="L54" s="19" t="str">
        <f>IF(K54&gt;O54,"○","　")</f>
        <v>○</v>
      </c>
      <c r="M54" s="19" t="s">
        <v>32</v>
      </c>
      <c r="N54" s="19" t="str">
        <f>IF(O54&gt;K54,"○","　")</f>
        <v>　</v>
      </c>
      <c r="O54" s="49">
        <f>T13</f>
        <v>11</v>
      </c>
      <c r="P54" s="19">
        <f>O28</f>
        <v>15</v>
      </c>
      <c r="Q54" s="19" t="str">
        <f>IF(P54&gt;T54,"○","　")</f>
        <v>○</v>
      </c>
      <c r="R54" s="19" t="s">
        <v>32</v>
      </c>
      <c r="S54" s="19" t="str">
        <f>IF(T54&gt;P54,"○","　")</f>
        <v>　</v>
      </c>
      <c r="T54" s="49">
        <f>T28</f>
        <v>10</v>
      </c>
      <c r="U54" s="19">
        <f>O38</f>
        <v>15</v>
      </c>
      <c r="V54" s="19" t="str">
        <f>IF(U54&gt;Y54,"○","　")</f>
        <v>○</v>
      </c>
      <c r="W54" s="19" t="s">
        <v>32</v>
      </c>
      <c r="X54" s="19" t="str">
        <f>IF(Y54&gt;U54,"○","　")</f>
        <v>　</v>
      </c>
      <c r="Y54" s="49">
        <f>T38</f>
        <v>11</v>
      </c>
      <c r="Z54" s="19">
        <f>O19</f>
        <v>15</v>
      </c>
      <c r="AA54" s="19" t="str">
        <f>IF(Z54&gt;AD54,"○","　")</f>
        <v>○</v>
      </c>
      <c r="AB54" s="19" t="s">
        <v>32</v>
      </c>
      <c r="AC54" s="19" t="str">
        <f>IF(AD54&gt;Z54,"○","　")</f>
        <v>　</v>
      </c>
      <c r="AD54" s="49">
        <f>T19</f>
        <v>9</v>
      </c>
      <c r="AE54" s="311"/>
      <c r="AF54" s="233"/>
      <c r="AG54" s="289"/>
      <c r="AH54" s="288">
        <f>SUM(F50,K50,P50,U50,Z50)</f>
        <v>8</v>
      </c>
      <c r="AI54" s="233" t="s">
        <v>32</v>
      </c>
      <c r="AJ54" s="289">
        <f>SUM(J50,O50,T50,Y50,AD50)</f>
        <v>0</v>
      </c>
      <c r="AK54" s="288"/>
      <c r="AL54" s="376"/>
      <c r="AM54" s="379"/>
      <c r="AT54" s="367"/>
      <c r="AU54" s="367"/>
      <c r="AV54" s="367"/>
      <c r="AW54" s="367"/>
      <c r="AX54" s="367"/>
      <c r="AY54" s="367"/>
      <c r="AZ54" s="367"/>
    </row>
    <row r="55" spans="1:52" ht="18" customHeight="1">
      <c r="A55" s="434"/>
      <c r="B55" s="411"/>
      <c r="C55" s="412"/>
      <c r="D55" s="413"/>
      <c r="E55" s="415"/>
      <c r="F55" s="444"/>
      <c r="G55" s="419"/>
      <c r="H55" s="419"/>
      <c r="I55" s="419"/>
      <c r="J55" s="420"/>
      <c r="K55" s="19">
        <f>O14</f>
        <v>0</v>
      </c>
      <c r="L55" s="19" t="str">
        <f>IF(K55&gt;O55,"○","　")</f>
        <v>　</v>
      </c>
      <c r="M55" s="19" t="s">
        <v>32</v>
      </c>
      <c r="N55" s="19" t="str">
        <f>IF(O55&gt;K55,"○","　")</f>
        <v>　</v>
      </c>
      <c r="O55" s="49">
        <f>T14</f>
        <v>0</v>
      </c>
      <c r="P55" s="19">
        <f>O29</f>
        <v>0</v>
      </c>
      <c r="Q55" s="19" t="str">
        <f>IF(P55&gt;T55,"○","　")</f>
        <v>　</v>
      </c>
      <c r="R55" s="19" t="s">
        <v>32</v>
      </c>
      <c r="S55" s="19" t="str">
        <f>IF(T55&gt;P55,"○","　")</f>
        <v>　</v>
      </c>
      <c r="T55" s="49">
        <f>T29</f>
        <v>0</v>
      </c>
      <c r="U55" s="19">
        <f>O39</f>
        <v>0</v>
      </c>
      <c r="V55" s="19" t="str">
        <f>IF(U55&gt;Y55,"○","　")</f>
        <v>　</v>
      </c>
      <c r="W55" s="19" t="s">
        <v>32</v>
      </c>
      <c r="X55" s="19" t="str">
        <f>IF(Y55&gt;U55,"○","　")</f>
        <v>　</v>
      </c>
      <c r="Y55" s="49">
        <f>T39</f>
        <v>0</v>
      </c>
      <c r="Z55" s="19">
        <f>O20</f>
        <v>0</v>
      </c>
      <c r="AA55" s="19" t="str">
        <f>IF(Z55&gt;AD55,"○","　")</f>
        <v>　</v>
      </c>
      <c r="AB55" s="19" t="s">
        <v>32</v>
      </c>
      <c r="AC55" s="19" t="str">
        <f>IF(AD55&gt;Z55,"○","　")</f>
        <v>　</v>
      </c>
      <c r="AD55" s="49">
        <f>T20</f>
        <v>0</v>
      </c>
      <c r="AE55" s="313"/>
      <c r="AF55" s="291"/>
      <c r="AG55" s="292"/>
      <c r="AH55" s="290"/>
      <c r="AI55" s="291"/>
      <c r="AJ55" s="292"/>
      <c r="AK55" s="290"/>
      <c r="AL55" s="403"/>
      <c r="AM55" s="404"/>
      <c r="AT55" s="367"/>
      <c r="AU55" s="367"/>
      <c r="AV55" s="367"/>
      <c r="AW55" s="367"/>
      <c r="AX55" s="367"/>
      <c r="AY55" s="367"/>
      <c r="AZ55" s="367"/>
    </row>
    <row r="56" spans="1:52" ht="18" customHeight="1">
      <c r="A56" s="434"/>
      <c r="B56" s="405" t="str">
        <f>C6</f>
        <v>排球俱楽部　烈</v>
      </c>
      <c r="C56" s="406"/>
      <c r="D56" s="407"/>
      <c r="E56" s="414" t="e">
        <f>IF($CB$112="A",CD115,IF($CB$112="B",CG115,CJ115))</f>
        <v>#REF!</v>
      </c>
      <c r="F56" s="52">
        <f>COUNTIF(G59:G61,"○")</f>
        <v>0</v>
      </c>
      <c r="G56" s="52"/>
      <c r="H56" s="52" t="str">
        <f>M50</f>
        <v>①</v>
      </c>
      <c r="I56" s="52"/>
      <c r="J56" s="53">
        <f>COUNTIF(I59:I61,"○")</f>
        <v>2</v>
      </c>
      <c r="K56" s="392"/>
      <c r="L56" s="393"/>
      <c r="M56" s="393"/>
      <c r="N56" s="393"/>
      <c r="O56" s="416"/>
      <c r="P56" s="52">
        <f>COUNTIF(Q59:Q61,"○")</f>
        <v>2</v>
      </c>
      <c r="Q56" s="52"/>
      <c r="R56" s="52" t="s">
        <v>33</v>
      </c>
      <c r="S56" s="52"/>
      <c r="T56" s="53">
        <f>COUNTIF(S59:S61,"○")</f>
        <v>1</v>
      </c>
      <c r="U56" s="52">
        <f>COUNTIF(V59:V61,"○")</f>
        <v>2</v>
      </c>
      <c r="V56" s="52"/>
      <c r="W56" s="52" t="s">
        <v>34</v>
      </c>
      <c r="X56" s="52"/>
      <c r="Y56" s="53">
        <f>COUNTIF(X59:X61,"○")</f>
        <v>0</v>
      </c>
      <c r="Z56" s="52">
        <f>COUNTIF(AA59:AA61,"○")</f>
        <v>2</v>
      </c>
      <c r="AA56" s="52"/>
      <c r="AB56" s="52" t="s">
        <v>35</v>
      </c>
      <c r="AC56" s="52"/>
      <c r="AD56" s="53">
        <f>COUNTIF(AC59:AC61,"○")</f>
        <v>0</v>
      </c>
      <c r="AE56" s="401">
        <f>COUNTIF(F57:AD57,"○")</f>
        <v>3</v>
      </c>
      <c r="AF56" s="373" t="s">
        <v>32</v>
      </c>
      <c r="AG56" s="374">
        <f>COUNTIF(J58:AD58,"○")</f>
        <v>1</v>
      </c>
      <c r="AH56" s="372">
        <f>IF(AJ60=0,10,AH60/AJ60)</f>
        <v>2</v>
      </c>
      <c r="AI56" s="373"/>
      <c r="AJ56" s="374"/>
      <c r="AK56" s="372"/>
      <c r="AL56" s="375">
        <f>SUM(F59:F61,K59:K61,P59:P61,U59:U61,Z59:Z61)/SUM(J59:J61,O59:O61,T59:T61,Y59:Y61,AD59:AD61)</f>
        <v>1.0165289256198347</v>
      </c>
      <c r="AM56" s="378">
        <f>IF(AO$88=AO$87,RANK(AY56,AY$50:AY$79,0),"")</f>
        <v>2</v>
      </c>
      <c r="AO56" s="9">
        <f>SUM(AE56:AG61)</f>
        <v>4</v>
      </c>
      <c r="AP56" s="9">
        <f>AQ56-AR56</f>
        <v>0</v>
      </c>
      <c r="AQ56" s="9">
        <f>SUM(F56:AD56)</f>
        <v>9</v>
      </c>
      <c r="AR56" s="9">
        <f>SUM(AH60:AJ61)</f>
        <v>9</v>
      </c>
      <c r="AT56" s="367">
        <f>RANK(AE56,AE$50:AE$79,1)</f>
        <v>4</v>
      </c>
      <c r="AU56" s="367">
        <f>RANK(AZ56,AZ$50:AZ$79,1)</f>
        <v>4</v>
      </c>
      <c r="AV56" s="367">
        <f>RANK(AL56,AL$50:AL$79,1)</f>
        <v>4</v>
      </c>
      <c r="AW56" s="367">
        <f>AT56*100</f>
        <v>400</v>
      </c>
      <c r="AX56" s="367">
        <f>AU56*10</f>
        <v>40</v>
      </c>
      <c r="AY56" s="367">
        <f>SUM(AV56:AX61)</f>
        <v>444</v>
      </c>
      <c r="AZ56" s="367">
        <f>AH56-AJ56</f>
        <v>2</v>
      </c>
    </row>
    <row r="57" spans="1:52" ht="13.5" customHeight="1" hidden="1">
      <c r="A57" s="434"/>
      <c r="B57" s="408"/>
      <c r="C57" s="409"/>
      <c r="D57" s="410"/>
      <c r="E57" s="390"/>
      <c r="F57" s="19" t="str">
        <f>IF(F56&gt;J56,"○","　")</f>
        <v>　</v>
      </c>
      <c r="G57" s="19"/>
      <c r="H57" s="19"/>
      <c r="I57" s="19"/>
      <c r="J57" s="49"/>
      <c r="K57" s="395"/>
      <c r="L57" s="396"/>
      <c r="M57" s="396"/>
      <c r="N57" s="396"/>
      <c r="O57" s="417"/>
      <c r="P57" s="19" t="str">
        <f>IF(P56&gt;T56,"○","　")</f>
        <v>○</v>
      </c>
      <c r="Q57" s="19"/>
      <c r="R57" s="19"/>
      <c r="S57" s="19"/>
      <c r="T57" s="49"/>
      <c r="U57" s="19" t="str">
        <f>IF(U56&gt;Y56,"○","　")</f>
        <v>○</v>
      </c>
      <c r="V57" s="19"/>
      <c r="W57" s="19"/>
      <c r="X57" s="19"/>
      <c r="Y57" s="49"/>
      <c r="Z57" s="19" t="str">
        <f>IF(Z56&gt;AD56,"○","　")</f>
        <v>○</v>
      </c>
      <c r="AA57" s="19"/>
      <c r="AB57" s="19"/>
      <c r="AC57" s="19"/>
      <c r="AD57" s="49"/>
      <c r="AE57" s="311"/>
      <c r="AF57" s="233"/>
      <c r="AG57" s="289"/>
      <c r="AH57" s="288"/>
      <c r="AI57" s="233"/>
      <c r="AJ57" s="289"/>
      <c r="AK57" s="288"/>
      <c r="AL57" s="376"/>
      <c r="AM57" s="379"/>
      <c r="AT57" s="367"/>
      <c r="AU57" s="367"/>
      <c r="AV57" s="367"/>
      <c r="AW57" s="367"/>
      <c r="AX57" s="367"/>
      <c r="AY57" s="367"/>
      <c r="AZ57" s="367"/>
    </row>
    <row r="58" spans="1:52" ht="13.5" customHeight="1" hidden="1">
      <c r="A58" s="434"/>
      <c r="B58" s="408"/>
      <c r="C58" s="409"/>
      <c r="D58" s="410"/>
      <c r="E58" s="390"/>
      <c r="F58" s="19"/>
      <c r="G58" s="19"/>
      <c r="H58" s="19"/>
      <c r="I58" s="19"/>
      <c r="J58" s="49" t="str">
        <f>IF(J56&gt;F56,"○","　")</f>
        <v>○</v>
      </c>
      <c r="K58" s="395"/>
      <c r="L58" s="396"/>
      <c r="M58" s="396"/>
      <c r="N58" s="396"/>
      <c r="O58" s="417"/>
      <c r="P58" s="19"/>
      <c r="Q58" s="19"/>
      <c r="R58" s="19"/>
      <c r="S58" s="19"/>
      <c r="T58" s="49" t="str">
        <f>IF(T56&gt;P56,"○","　")</f>
        <v>　</v>
      </c>
      <c r="U58" s="19"/>
      <c r="V58" s="19"/>
      <c r="W58" s="19"/>
      <c r="X58" s="19"/>
      <c r="Y58" s="49" t="str">
        <f>IF(Y56&gt;U56,"○","　")</f>
        <v>　</v>
      </c>
      <c r="Z58" s="19"/>
      <c r="AA58" s="19"/>
      <c r="AB58" s="19"/>
      <c r="AC58" s="19"/>
      <c r="AD58" s="49" t="str">
        <f>IF(AD56&gt;Z56,"○","　")</f>
        <v>　</v>
      </c>
      <c r="AE58" s="311"/>
      <c r="AF58" s="233"/>
      <c r="AG58" s="289"/>
      <c r="AH58" s="288"/>
      <c r="AI58" s="233"/>
      <c r="AJ58" s="289"/>
      <c r="AK58" s="288"/>
      <c r="AL58" s="376"/>
      <c r="AM58" s="379"/>
      <c r="AT58" s="367"/>
      <c r="AU58" s="367"/>
      <c r="AV58" s="367"/>
      <c r="AW58" s="367"/>
      <c r="AX58" s="367"/>
      <c r="AY58" s="367"/>
      <c r="AZ58" s="367"/>
    </row>
    <row r="59" spans="1:52" ht="18" customHeight="1">
      <c r="A59" s="434"/>
      <c r="B59" s="408"/>
      <c r="C59" s="409"/>
      <c r="D59" s="410"/>
      <c r="E59" s="390"/>
      <c r="F59" s="19">
        <f>O53</f>
        <v>8</v>
      </c>
      <c r="G59" s="19" t="str">
        <f>IF(F59&gt;J59,"○","　")</f>
        <v>　</v>
      </c>
      <c r="H59" s="19" t="s">
        <v>32</v>
      </c>
      <c r="I59" s="19" t="str">
        <f>IF(J59&gt;F59,"○","　")</f>
        <v>○</v>
      </c>
      <c r="J59" s="49">
        <f>K53</f>
        <v>15</v>
      </c>
      <c r="K59" s="395"/>
      <c r="L59" s="396"/>
      <c r="M59" s="396"/>
      <c r="N59" s="396"/>
      <c r="O59" s="417"/>
      <c r="P59" s="19">
        <f>O21</f>
        <v>15</v>
      </c>
      <c r="Q59" s="19" t="str">
        <f>IF(P59&gt;T59,"○","　")</f>
        <v>○</v>
      </c>
      <c r="R59" s="19" t="s">
        <v>31</v>
      </c>
      <c r="S59" s="19" t="str">
        <f>IF(T59&gt;P59,"○","　")</f>
        <v>　</v>
      </c>
      <c r="T59" s="49">
        <f>T21</f>
        <v>13</v>
      </c>
      <c r="U59" s="19">
        <f>O31</f>
        <v>15</v>
      </c>
      <c r="V59" s="19" t="str">
        <f>IF(U59&gt;Y59,"○","　")</f>
        <v>○</v>
      </c>
      <c r="W59" s="19" t="s">
        <v>31</v>
      </c>
      <c r="X59" s="19" t="str">
        <f>IF(Y59&gt;U59,"○","　")</f>
        <v>　</v>
      </c>
      <c r="Y59" s="49">
        <f>T31</f>
        <v>12</v>
      </c>
      <c r="Z59" s="19">
        <f>O40</f>
        <v>15</v>
      </c>
      <c r="AA59" s="19" t="str">
        <f>IF(Z59&gt;AD59,"○","　")</f>
        <v>○</v>
      </c>
      <c r="AB59" s="19" t="s">
        <v>31</v>
      </c>
      <c r="AC59" s="19" t="str">
        <f>IF(AD59&gt;Z59,"○","　")</f>
        <v>　</v>
      </c>
      <c r="AD59" s="49">
        <f>T40</f>
        <v>11</v>
      </c>
      <c r="AE59" s="311"/>
      <c r="AF59" s="233"/>
      <c r="AG59" s="289"/>
      <c r="AH59" s="288"/>
      <c r="AI59" s="233"/>
      <c r="AJ59" s="289"/>
      <c r="AK59" s="288"/>
      <c r="AL59" s="376"/>
      <c r="AM59" s="379"/>
      <c r="AT59" s="367"/>
      <c r="AU59" s="367"/>
      <c r="AV59" s="367"/>
      <c r="AW59" s="367"/>
      <c r="AX59" s="367"/>
      <c r="AY59" s="367"/>
      <c r="AZ59" s="367"/>
    </row>
    <row r="60" spans="1:52" ht="18" customHeight="1">
      <c r="A60" s="434"/>
      <c r="B60" s="408"/>
      <c r="C60" s="409"/>
      <c r="D60" s="410"/>
      <c r="E60" s="390"/>
      <c r="F60" s="19">
        <f>O54</f>
        <v>11</v>
      </c>
      <c r="G60" s="19" t="str">
        <f>IF(F60&gt;J60,"○","　")</f>
        <v>　</v>
      </c>
      <c r="H60" s="19" t="s">
        <v>32</v>
      </c>
      <c r="I60" s="19" t="str">
        <f>IF(J60&gt;F60,"○","　")</f>
        <v>○</v>
      </c>
      <c r="J60" s="49">
        <f>K54</f>
        <v>15</v>
      </c>
      <c r="K60" s="395"/>
      <c r="L60" s="396"/>
      <c r="M60" s="396"/>
      <c r="N60" s="396"/>
      <c r="O60" s="417"/>
      <c r="P60" s="19">
        <f>O22</f>
        <v>10</v>
      </c>
      <c r="Q60" s="19" t="str">
        <f>IF(P60&gt;T60,"○","　")</f>
        <v>　</v>
      </c>
      <c r="R60" s="19" t="s">
        <v>32</v>
      </c>
      <c r="S60" s="19" t="str">
        <f>IF(T60&gt;P60,"○","　")</f>
        <v>○</v>
      </c>
      <c r="T60" s="49">
        <f>T22</f>
        <v>15</v>
      </c>
      <c r="U60" s="19">
        <f>O32</f>
        <v>17</v>
      </c>
      <c r="V60" s="19" t="str">
        <f>IF(U60&gt;Y60,"○","　")</f>
        <v>○</v>
      </c>
      <c r="W60" s="19" t="s">
        <v>32</v>
      </c>
      <c r="X60" s="19" t="str">
        <f>IF(Y60&gt;U60,"○","　")</f>
        <v>　</v>
      </c>
      <c r="Y60" s="49">
        <f>T32</f>
        <v>15</v>
      </c>
      <c r="Z60" s="19">
        <f>O41</f>
        <v>15</v>
      </c>
      <c r="AA60" s="19" t="str">
        <f>IF(Z60&gt;AD60,"○","　")</f>
        <v>○</v>
      </c>
      <c r="AB60" s="19" t="s">
        <v>32</v>
      </c>
      <c r="AC60" s="19" t="str">
        <f>IF(AD60&gt;Z60,"○","　")</f>
        <v>　</v>
      </c>
      <c r="AD60" s="49">
        <f>T41</f>
        <v>9</v>
      </c>
      <c r="AE60" s="311"/>
      <c r="AF60" s="233"/>
      <c r="AG60" s="289"/>
      <c r="AH60" s="288">
        <f>SUM(F56,K56,P56,U56,Z56)</f>
        <v>6</v>
      </c>
      <c r="AI60" s="233" t="s">
        <v>32</v>
      </c>
      <c r="AJ60" s="289">
        <f>SUM(J56,O56,T56,Y56,AD56)</f>
        <v>3</v>
      </c>
      <c r="AK60" s="288"/>
      <c r="AL60" s="376"/>
      <c r="AM60" s="379"/>
      <c r="AT60" s="367"/>
      <c r="AU60" s="367"/>
      <c r="AV60" s="367"/>
      <c r="AW60" s="367"/>
      <c r="AX60" s="367"/>
      <c r="AY60" s="367"/>
      <c r="AZ60" s="367"/>
    </row>
    <row r="61" spans="1:52" ht="18" customHeight="1">
      <c r="A61" s="434"/>
      <c r="B61" s="411"/>
      <c r="C61" s="412"/>
      <c r="D61" s="413"/>
      <c r="E61" s="415"/>
      <c r="F61" s="50">
        <f>O55</f>
        <v>0</v>
      </c>
      <c r="G61" s="50" t="str">
        <f>IF(F61&gt;J61,"○","　")</f>
        <v>　</v>
      </c>
      <c r="H61" s="50" t="s">
        <v>32</v>
      </c>
      <c r="I61" s="50" t="str">
        <f>IF(J61&gt;F61,"○","　")</f>
        <v>　</v>
      </c>
      <c r="J61" s="51">
        <f>K55</f>
        <v>0</v>
      </c>
      <c r="K61" s="418"/>
      <c r="L61" s="419"/>
      <c r="M61" s="419"/>
      <c r="N61" s="419"/>
      <c r="O61" s="420"/>
      <c r="P61" s="19">
        <f>O23</f>
        <v>17</v>
      </c>
      <c r="Q61" s="19" t="str">
        <f>IF(P61&gt;T61,"○","　")</f>
        <v>○</v>
      </c>
      <c r="R61" s="19" t="s">
        <v>32</v>
      </c>
      <c r="S61" s="19" t="str">
        <f>IF(T61&gt;P61,"○","　")</f>
        <v>　</v>
      </c>
      <c r="T61" s="49">
        <f>T23</f>
        <v>16</v>
      </c>
      <c r="U61" s="19">
        <f>O33</f>
        <v>0</v>
      </c>
      <c r="V61" s="19" t="str">
        <f>IF(U61&gt;Y61,"○","　")</f>
        <v>　</v>
      </c>
      <c r="W61" s="19" t="s">
        <v>32</v>
      </c>
      <c r="X61" s="19" t="str">
        <f>IF(Y61&gt;U61,"○","　")</f>
        <v>　</v>
      </c>
      <c r="Y61" s="49">
        <f>T33</f>
        <v>0</v>
      </c>
      <c r="Z61" s="19">
        <f>O42</f>
        <v>0</v>
      </c>
      <c r="AA61" s="19" t="str">
        <f>IF(Z61&gt;AD61,"○","　")</f>
        <v>　</v>
      </c>
      <c r="AB61" s="19" t="s">
        <v>32</v>
      </c>
      <c r="AC61" s="19" t="str">
        <f>IF(AD61&gt;Z61,"○","　")</f>
        <v>　</v>
      </c>
      <c r="AD61" s="49">
        <f>T42</f>
        <v>0</v>
      </c>
      <c r="AE61" s="313"/>
      <c r="AF61" s="291"/>
      <c r="AG61" s="292"/>
      <c r="AH61" s="290"/>
      <c r="AI61" s="291"/>
      <c r="AJ61" s="292"/>
      <c r="AK61" s="290"/>
      <c r="AL61" s="403"/>
      <c r="AM61" s="404"/>
      <c r="AT61" s="367"/>
      <c r="AU61" s="367"/>
      <c r="AV61" s="367"/>
      <c r="AW61" s="367"/>
      <c r="AX61" s="367"/>
      <c r="AY61" s="367"/>
      <c r="AZ61" s="367"/>
    </row>
    <row r="62" spans="1:52" ht="18" customHeight="1">
      <c r="A62" s="434"/>
      <c r="B62" s="405" t="str">
        <f>C7</f>
        <v>ノーティー　ギガ</v>
      </c>
      <c r="C62" s="406"/>
      <c r="D62" s="407"/>
      <c r="E62" s="414" t="e">
        <f>IF($CB$112="A",CD116,IF($CB$112="B",CG116,CJ116))</f>
        <v>#REF!</v>
      </c>
      <c r="F62" s="52">
        <f>COUNTIF(G65:G67,"○")</f>
        <v>0</v>
      </c>
      <c r="G62" s="52"/>
      <c r="H62" s="52" t="str">
        <f>R50</f>
        <v>⑥</v>
      </c>
      <c r="I62" s="52"/>
      <c r="J62" s="53">
        <f>COUNTIF(I65:I67,"○")</f>
        <v>2</v>
      </c>
      <c r="K62" s="52">
        <f>COUNTIF(L65:L67,"○")</f>
        <v>1</v>
      </c>
      <c r="L62" s="52"/>
      <c r="M62" s="52" t="str">
        <f>R56</f>
        <v>④</v>
      </c>
      <c r="N62" s="52"/>
      <c r="O62" s="53">
        <f>COUNTIF(N65:N67,"○")</f>
        <v>2</v>
      </c>
      <c r="P62" s="392"/>
      <c r="Q62" s="393"/>
      <c r="R62" s="393"/>
      <c r="S62" s="393"/>
      <c r="T62" s="416"/>
      <c r="U62" s="52">
        <f>COUNTIF(V65:V67,"○")</f>
        <v>1</v>
      </c>
      <c r="V62" s="52"/>
      <c r="W62" s="52" t="s">
        <v>121</v>
      </c>
      <c r="X62" s="52"/>
      <c r="Y62" s="53">
        <f>COUNTIF(X65:X67,"○")</f>
        <v>2</v>
      </c>
      <c r="Z62" s="52">
        <f>COUNTIF(AA65:AA67,"○")</f>
        <v>1</v>
      </c>
      <c r="AA62" s="52"/>
      <c r="AB62" s="52" t="s">
        <v>122</v>
      </c>
      <c r="AC62" s="52"/>
      <c r="AD62" s="53">
        <f>COUNTIF(AC65:AC67,"○")</f>
        <v>2</v>
      </c>
      <c r="AE62" s="401">
        <f>COUNTIF(F63:AD63,"○")</f>
        <v>0</v>
      </c>
      <c r="AF62" s="373" t="s">
        <v>32</v>
      </c>
      <c r="AG62" s="374">
        <f>COUNTIF(J64:AD64,"○")</f>
        <v>4</v>
      </c>
      <c r="AH62" s="372">
        <f>IF(AJ66=0,10,AH66/AJ66)</f>
        <v>0.375</v>
      </c>
      <c r="AI62" s="373"/>
      <c r="AJ62" s="374"/>
      <c r="AK62" s="372"/>
      <c r="AL62" s="375">
        <f>SUM(F65:F67,K65:K67,P65:P67,U65:U67,Z65:Z67)/SUM(J65:J67,O65:O67,T65:T67,Y65:Y67,AD65:AD67)</f>
        <v>0.9615384615384616</v>
      </c>
      <c r="AM62" s="378">
        <f>IF(AO$88=AO$87,RANK(AY62,AY$50:AY$79,0),"")</f>
        <v>5</v>
      </c>
      <c r="AO62" s="9">
        <f>SUM(AE62:AG67)</f>
        <v>4</v>
      </c>
      <c r="AP62" s="9">
        <f>AQ62-AR62</f>
        <v>0</v>
      </c>
      <c r="AQ62" s="9">
        <f>SUM(F62:AD62)</f>
        <v>11</v>
      </c>
      <c r="AR62" s="9">
        <f>SUM(AH66:AJ67)</f>
        <v>11</v>
      </c>
      <c r="AT62" s="367">
        <f>RANK(AE62,AE$50:AE$79,1)</f>
        <v>1</v>
      </c>
      <c r="AU62" s="367">
        <f>RANK(AZ62,AZ$50:AZ$79,1)</f>
        <v>2</v>
      </c>
      <c r="AV62" s="367">
        <f>RANK(AL62,AL$50:AL$79,1)</f>
        <v>3</v>
      </c>
      <c r="AW62" s="367">
        <f>AT62*100</f>
        <v>100</v>
      </c>
      <c r="AX62" s="367">
        <f>AU62*10</f>
        <v>20</v>
      </c>
      <c r="AY62" s="367">
        <f>SUM(AV62:AX67)</f>
        <v>123</v>
      </c>
      <c r="AZ62" s="367">
        <f>AH62-AJ62</f>
        <v>0.375</v>
      </c>
    </row>
    <row r="63" spans="1:52" ht="13.5" customHeight="1" hidden="1">
      <c r="A63" s="434"/>
      <c r="B63" s="408"/>
      <c r="C63" s="409"/>
      <c r="D63" s="410"/>
      <c r="E63" s="390"/>
      <c r="F63" s="19" t="str">
        <f>IF(F62&gt;J62,"○","　")</f>
        <v>　</v>
      </c>
      <c r="G63" s="19"/>
      <c r="H63" s="19"/>
      <c r="I63" s="19"/>
      <c r="J63" s="49"/>
      <c r="K63" s="19" t="str">
        <f>IF(K62&gt;O62,"○","　")</f>
        <v>　</v>
      </c>
      <c r="L63" s="19"/>
      <c r="M63" s="19"/>
      <c r="N63" s="19"/>
      <c r="O63" s="49"/>
      <c r="P63" s="395"/>
      <c r="Q63" s="396"/>
      <c r="R63" s="396"/>
      <c r="S63" s="396"/>
      <c r="T63" s="417"/>
      <c r="U63" s="19" t="str">
        <f>IF(U62&gt;Y62,"○","　")</f>
        <v>　</v>
      </c>
      <c r="V63" s="19"/>
      <c r="W63" s="19"/>
      <c r="X63" s="19"/>
      <c r="Y63" s="49"/>
      <c r="Z63" s="19" t="str">
        <f>IF(Z62&gt;AD62,"○","　")</f>
        <v>　</v>
      </c>
      <c r="AA63" s="19"/>
      <c r="AB63" s="19"/>
      <c r="AC63" s="19"/>
      <c r="AD63" s="49"/>
      <c r="AE63" s="311"/>
      <c r="AF63" s="233"/>
      <c r="AG63" s="289"/>
      <c r="AH63" s="288"/>
      <c r="AI63" s="233"/>
      <c r="AJ63" s="289"/>
      <c r="AK63" s="288"/>
      <c r="AL63" s="376"/>
      <c r="AM63" s="379"/>
      <c r="AT63" s="367"/>
      <c r="AU63" s="367"/>
      <c r="AV63" s="367"/>
      <c r="AW63" s="367"/>
      <c r="AX63" s="367"/>
      <c r="AY63" s="367"/>
      <c r="AZ63" s="367"/>
    </row>
    <row r="64" spans="1:52" ht="13.5" customHeight="1" hidden="1">
      <c r="A64" s="434"/>
      <c r="B64" s="408"/>
      <c r="C64" s="409"/>
      <c r="D64" s="410"/>
      <c r="E64" s="390"/>
      <c r="F64" s="19"/>
      <c r="G64" s="19"/>
      <c r="H64" s="19"/>
      <c r="I64" s="19"/>
      <c r="J64" s="49" t="str">
        <f>IF(J62&gt;F62,"○","　")</f>
        <v>○</v>
      </c>
      <c r="K64" s="19"/>
      <c r="L64" s="19"/>
      <c r="M64" s="19"/>
      <c r="N64" s="19"/>
      <c r="O64" s="49" t="str">
        <f>IF(O62&gt;K62,"○","　")</f>
        <v>○</v>
      </c>
      <c r="P64" s="395"/>
      <c r="Q64" s="396"/>
      <c r="R64" s="396"/>
      <c r="S64" s="396"/>
      <c r="T64" s="417"/>
      <c r="U64" s="19"/>
      <c r="V64" s="19"/>
      <c r="W64" s="19"/>
      <c r="X64" s="19"/>
      <c r="Y64" s="49" t="str">
        <f>IF(Y62&gt;U62,"○","　")</f>
        <v>○</v>
      </c>
      <c r="Z64" s="19"/>
      <c r="AA64" s="19"/>
      <c r="AB64" s="19"/>
      <c r="AC64" s="19"/>
      <c r="AD64" s="49" t="str">
        <f>IF(AD62&gt;Z62,"○","　")</f>
        <v>○</v>
      </c>
      <c r="AE64" s="311"/>
      <c r="AF64" s="233"/>
      <c r="AG64" s="289"/>
      <c r="AH64" s="288"/>
      <c r="AI64" s="233"/>
      <c r="AJ64" s="289"/>
      <c r="AK64" s="288"/>
      <c r="AL64" s="376"/>
      <c r="AM64" s="379"/>
      <c r="AT64" s="367"/>
      <c r="AU64" s="367"/>
      <c r="AV64" s="367"/>
      <c r="AW64" s="367"/>
      <c r="AX64" s="367"/>
      <c r="AY64" s="367"/>
      <c r="AZ64" s="367"/>
    </row>
    <row r="65" spans="1:52" ht="18" customHeight="1">
      <c r="A65" s="434"/>
      <c r="B65" s="408"/>
      <c r="C65" s="409"/>
      <c r="D65" s="410"/>
      <c r="E65" s="390"/>
      <c r="F65" s="19">
        <f>T53</f>
        <v>10</v>
      </c>
      <c r="G65" s="19" t="str">
        <f>IF(F65&gt;J65,"○","　")</f>
        <v>　</v>
      </c>
      <c r="H65" s="19" t="s">
        <v>32</v>
      </c>
      <c r="I65" s="19" t="str">
        <f>IF(J65&gt;F65,"○","　")</f>
        <v>○</v>
      </c>
      <c r="J65" s="49">
        <f>P53</f>
        <v>15</v>
      </c>
      <c r="K65" s="19">
        <f>T59</f>
        <v>13</v>
      </c>
      <c r="L65" s="19" t="str">
        <f>IF(K65&gt;O65,"○","　")</f>
        <v>　</v>
      </c>
      <c r="M65" s="19" t="s">
        <v>31</v>
      </c>
      <c r="N65" s="19" t="str">
        <f>IF(O65&gt;K65,"○","　")</f>
        <v>○</v>
      </c>
      <c r="O65" s="49">
        <f>P59</f>
        <v>15</v>
      </c>
      <c r="P65" s="395"/>
      <c r="Q65" s="396"/>
      <c r="R65" s="396"/>
      <c r="S65" s="396"/>
      <c r="T65" s="417"/>
      <c r="U65" s="19">
        <f>O15</f>
        <v>15</v>
      </c>
      <c r="V65" s="19" t="str">
        <f>IF(U65&gt;Y65,"○","　")</f>
        <v>○</v>
      </c>
      <c r="W65" s="19" t="s">
        <v>31</v>
      </c>
      <c r="X65" s="19" t="str">
        <f>IF(Y65&gt;U65,"○","　")</f>
        <v>　</v>
      </c>
      <c r="Y65" s="49">
        <f>T15</f>
        <v>8</v>
      </c>
      <c r="Z65" s="19">
        <f>O34</f>
        <v>16</v>
      </c>
      <c r="AA65" s="19" t="str">
        <f>IF(Z65&gt;AD65,"○","　")</f>
        <v>　</v>
      </c>
      <c r="AB65" s="19" t="s">
        <v>31</v>
      </c>
      <c r="AC65" s="19" t="str">
        <f>IF(AD65&gt;Z65,"○","　")</f>
        <v>○</v>
      </c>
      <c r="AD65" s="49">
        <f>T34</f>
        <v>17</v>
      </c>
      <c r="AE65" s="311"/>
      <c r="AF65" s="233"/>
      <c r="AG65" s="289"/>
      <c r="AH65" s="288"/>
      <c r="AI65" s="233"/>
      <c r="AJ65" s="289"/>
      <c r="AK65" s="288"/>
      <c r="AL65" s="376"/>
      <c r="AM65" s="379"/>
      <c r="AT65" s="367"/>
      <c r="AU65" s="367"/>
      <c r="AV65" s="367"/>
      <c r="AW65" s="367"/>
      <c r="AX65" s="367"/>
      <c r="AY65" s="367"/>
      <c r="AZ65" s="367"/>
    </row>
    <row r="66" spans="1:52" ht="18" customHeight="1">
      <c r="A66" s="434"/>
      <c r="B66" s="408"/>
      <c r="C66" s="409"/>
      <c r="D66" s="410"/>
      <c r="E66" s="390"/>
      <c r="F66" s="19">
        <f>T54</f>
        <v>10</v>
      </c>
      <c r="G66" s="19" t="str">
        <f>IF(F66&gt;J66,"○","　")</f>
        <v>　</v>
      </c>
      <c r="H66" s="19" t="s">
        <v>32</v>
      </c>
      <c r="I66" s="19" t="str">
        <f>IF(J66&gt;F66,"○","　")</f>
        <v>○</v>
      </c>
      <c r="J66" s="49">
        <f>P54</f>
        <v>15</v>
      </c>
      <c r="K66" s="19">
        <f>T60</f>
        <v>15</v>
      </c>
      <c r="L66" s="19" t="str">
        <f>IF(K66&gt;O66,"○","　")</f>
        <v>○</v>
      </c>
      <c r="M66" s="19" t="s">
        <v>32</v>
      </c>
      <c r="N66" s="19" t="str">
        <f>IF(O66&gt;K66,"○","　")</f>
        <v>　</v>
      </c>
      <c r="O66" s="49">
        <f>P60</f>
        <v>10</v>
      </c>
      <c r="P66" s="395"/>
      <c r="Q66" s="396"/>
      <c r="R66" s="396"/>
      <c r="S66" s="396"/>
      <c r="T66" s="417"/>
      <c r="U66" s="19">
        <f>O16</f>
        <v>14</v>
      </c>
      <c r="V66" s="19" t="str">
        <f>IF(U66&gt;Y66,"○","　")</f>
        <v>　</v>
      </c>
      <c r="W66" s="19" t="s">
        <v>32</v>
      </c>
      <c r="X66" s="19" t="str">
        <f>IF(Y66&gt;U66,"○","　")</f>
        <v>○</v>
      </c>
      <c r="Y66" s="49">
        <f>T16</f>
        <v>16</v>
      </c>
      <c r="Z66" s="19">
        <f>O35</f>
        <v>15</v>
      </c>
      <c r="AA66" s="19" t="str">
        <f>IF(Z66&gt;AD66,"○","　")</f>
        <v>○</v>
      </c>
      <c r="AB66" s="19" t="s">
        <v>32</v>
      </c>
      <c r="AC66" s="19" t="str">
        <f>IF(AD66&gt;Z66,"○","　")</f>
        <v>　</v>
      </c>
      <c r="AD66" s="49">
        <f>T35</f>
        <v>11</v>
      </c>
      <c r="AE66" s="311"/>
      <c r="AF66" s="233"/>
      <c r="AG66" s="289"/>
      <c r="AH66" s="288">
        <f>SUM(F62,K62,P62,U62,Z62)</f>
        <v>3</v>
      </c>
      <c r="AI66" s="233" t="s">
        <v>32</v>
      </c>
      <c r="AJ66" s="289">
        <f>SUM(J62,O62,T62,Y62,AD62)</f>
        <v>8</v>
      </c>
      <c r="AK66" s="288"/>
      <c r="AL66" s="376"/>
      <c r="AM66" s="379"/>
      <c r="AT66" s="367"/>
      <c r="AU66" s="367"/>
      <c r="AV66" s="367"/>
      <c r="AW66" s="367"/>
      <c r="AX66" s="367"/>
      <c r="AY66" s="367"/>
      <c r="AZ66" s="367"/>
    </row>
    <row r="67" spans="1:52" ht="18" customHeight="1">
      <c r="A67" s="434"/>
      <c r="B67" s="411"/>
      <c r="C67" s="412"/>
      <c r="D67" s="413"/>
      <c r="E67" s="415"/>
      <c r="F67" s="50">
        <f>T55</f>
        <v>0</v>
      </c>
      <c r="G67" s="50" t="str">
        <f>IF(F67&gt;J67,"○","　")</f>
        <v>　</v>
      </c>
      <c r="H67" s="50" t="s">
        <v>32</v>
      </c>
      <c r="I67" s="50" t="str">
        <f>IF(J67&gt;F67,"○","　")</f>
        <v>　</v>
      </c>
      <c r="J67" s="51">
        <f>P55</f>
        <v>0</v>
      </c>
      <c r="K67" s="50">
        <f>T61</f>
        <v>16</v>
      </c>
      <c r="L67" s="50" t="str">
        <f>IF(K67&gt;O67,"○","　")</f>
        <v>　</v>
      </c>
      <c r="M67" s="50" t="s">
        <v>32</v>
      </c>
      <c r="N67" s="50" t="str">
        <f>IF(O67&gt;K67,"○","　")</f>
        <v>○</v>
      </c>
      <c r="O67" s="51">
        <f>P61</f>
        <v>17</v>
      </c>
      <c r="P67" s="418"/>
      <c r="Q67" s="419"/>
      <c r="R67" s="419"/>
      <c r="S67" s="419"/>
      <c r="T67" s="420"/>
      <c r="U67" s="19">
        <f>O17</f>
        <v>16</v>
      </c>
      <c r="V67" s="19" t="str">
        <f>IF(U67&gt;Y67,"○","　")</f>
        <v>　</v>
      </c>
      <c r="W67" s="19" t="s">
        <v>32</v>
      </c>
      <c r="X67" s="19" t="str">
        <f>IF(Y67&gt;U67,"○","　")</f>
        <v>○</v>
      </c>
      <c r="Y67" s="49">
        <f>T17</f>
        <v>17</v>
      </c>
      <c r="Z67" s="19">
        <f>O36</f>
        <v>10</v>
      </c>
      <c r="AA67" s="19" t="str">
        <f>IF(Z67&gt;AD67,"○","　")</f>
        <v>　</v>
      </c>
      <c r="AB67" s="19" t="s">
        <v>32</v>
      </c>
      <c r="AC67" s="19" t="str">
        <f>IF(AD67&gt;Z67,"○","　")</f>
        <v>○</v>
      </c>
      <c r="AD67" s="49">
        <f>T36</f>
        <v>15</v>
      </c>
      <c r="AE67" s="313"/>
      <c r="AF67" s="291"/>
      <c r="AG67" s="292"/>
      <c r="AH67" s="290"/>
      <c r="AI67" s="291"/>
      <c r="AJ67" s="292"/>
      <c r="AK67" s="290"/>
      <c r="AL67" s="403"/>
      <c r="AM67" s="404"/>
      <c r="AT67" s="367"/>
      <c r="AU67" s="367"/>
      <c r="AV67" s="367"/>
      <c r="AW67" s="367"/>
      <c r="AX67" s="367"/>
      <c r="AY67" s="367"/>
      <c r="AZ67" s="367"/>
    </row>
    <row r="68" spans="1:52" ht="18" customHeight="1">
      <c r="A68" s="434"/>
      <c r="B68" s="405" t="str">
        <f>P5</f>
        <v>Shou　Kyu‐（笑球）</v>
      </c>
      <c r="C68" s="406"/>
      <c r="D68" s="407"/>
      <c r="E68" s="414" t="e">
        <f>IF($CB$112="A",CD117,IF($CB$112="B",CG117,CJ117))</f>
        <v>#REF!</v>
      </c>
      <c r="F68" s="52">
        <f>COUNTIF(G71:G73,"○")</f>
        <v>0</v>
      </c>
      <c r="G68" s="52"/>
      <c r="H68" s="52" t="str">
        <f>W50</f>
        <v>⑨</v>
      </c>
      <c r="I68" s="52"/>
      <c r="J68" s="53">
        <f>COUNTIF(I71:I73,"○")</f>
        <v>2</v>
      </c>
      <c r="K68" s="52">
        <f>COUNTIF(L71:L73,"○")</f>
        <v>0</v>
      </c>
      <c r="L68" s="52"/>
      <c r="M68" s="52" t="str">
        <f>W56</f>
        <v>⑦</v>
      </c>
      <c r="N68" s="52"/>
      <c r="O68" s="53">
        <f>COUNTIF(N71:N73,"○")</f>
        <v>2</v>
      </c>
      <c r="P68" s="52">
        <f>COUNTIF(Q71:Q73,"○")</f>
        <v>2</v>
      </c>
      <c r="Q68" s="52"/>
      <c r="R68" s="52" t="str">
        <f>W62</f>
        <v>②</v>
      </c>
      <c r="S68" s="52"/>
      <c r="T68" s="53">
        <f>COUNTIF(S71:S73,"○")</f>
        <v>1</v>
      </c>
      <c r="U68" s="392"/>
      <c r="V68" s="393"/>
      <c r="W68" s="393"/>
      <c r="X68" s="393"/>
      <c r="Y68" s="416"/>
      <c r="Z68" s="52">
        <f>COUNTIF(AA71:AA73,"○")</f>
        <v>0</v>
      </c>
      <c r="AA68" s="52"/>
      <c r="AB68" s="52" t="s">
        <v>36</v>
      </c>
      <c r="AC68" s="52"/>
      <c r="AD68" s="53">
        <f>COUNTIF(AC71:AC73,"○")</f>
        <v>2</v>
      </c>
      <c r="AE68" s="401">
        <f>COUNTIF(F69:AD69,"○")</f>
        <v>1</v>
      </c>
      <c r="AF68" s="373" t="s">
        <v>32</v>
      </c>
      <c r="AG68" s="374">
        <f>COUNTIF(J70:AD70,"○")</f>
        <v>3</v>
      </c>
      <c r="AH68" s="372">
        <f>IF(AJ72=0,10,AH72/AJ72)</f>
        <v>0.2857142857142857</v>
      </c>
      <c r="AI68" s="373"/>
      <c r="AJ68" s="374"/>
      <c r="AK68" s="372"/>
      <c r="AL68" s="375">
        <f>SUM(F71:F73,K71:K73,P71:P73,Z71:Z73)/SUM(J71:J73,O71:O73,T71:T73,AD71:AD73)</f>
        <v>0.8214285714285714</v>
      </c>
      <c r="AM68" s="378">
        <f>IF(AO$88=AO$87,RANK(AY68,AY$50:AY$79,0),"")</f>
        <v>4</v>
      </c>
      <c r="AO68" s="9">
        <f>SUM(AE68:AG73)</f>
        <v>4</v>
      </c>
      <c r="AP68" s="9">
        <f>AQ68-AR68</f>
        <v>0</v>
      </c>
      <c r="AQ68" s="9">
        <f>SUM(F68:AD68)</f>
        <v>9</v>
      </c>
      <c r="AR68" s="9">
        <f>SUM(AH72:AJ73)</f>
        <v>9</v>
      </c>
      <c r="AT68" s="367">
        <f>RANK(AE68,AE$50:AE$79,1)</f>
        <v>2</v>
      </c>
      <c r="AU68" s="367">
        <f>RANK(AZ68,AZ$50:AZ$79,1)</f>
        <v>1</v>
      </c>
      <c r="AV68" s="367">
        <f>RANK(AL68,AL$50:AL$79,1)</f>
        <v>1</v>
      </c>
      <c r="AW68" s="367">
        <f>AT68*100</f>
        <v>200</v>
      </c>
      <c r="AX68" s="367">
        <f>AU68*10</f>
        <v>10</v>
      </c>
      <c r="AY68" s="367">
        <f>SUM(AV68:AX73)</f>
        <v>211</v>
      </c>
      <c r="AZ68" s="367">
        <f>AH68-AJ68</f>
        <v>0.2857142857142857</v>
      </c>
    </row>
    <row r="69" spans="1:52" ht="13.5" customHeight="1" hidden="1">
      <c r="A69" s="434"/>
      <c r="B69" s="408"/>
      <c r="C69" s="409"/>
      <c r="D69" s="410"/>
      <c r="E69" s="390"/>
      <c r="F69" s="19" t="str">
        <f>IF(F68&gt;J68,"○","　")</f>
        <v>　</v>
      </c>
      <c r="G69" s="19"/>
      <c r="H69" s="19"/>
      <c r="I69" s="19"/>
      <c r="J69" s="49"/>
      <c r="K69" s="19" t="str">
        <f>IF(K68&gt;O68,"○","　")</f>
        <v>　</v>
      </c>
      <c r="L69" s="19"/>
      <c r="M69" s="19"/>
      <c r="N69" s="19"/>
      <c r="O69" s="49"/>
      <c r="P69" s="19" t="str">
        <f>IF(P68&gt;T68,"○","　")</f>
        <v>○</v>
      </c>
      <c r="Q69" s="19"/>
      <c r="R69" s="19"/>
      <c r="S69" s="19"/>
      <c r="T69" s="49"/>
      <c r="U69" s="395"/>
      <c r="V69" s="396"/>
      <c r="W69" s="396"/>
      <c r="X69" s="396"/>
      <c r="Y69" s="417"/>
      <c r="Z69" s="19" t="str">
        <f>IF(Z68&gt;AD68,"○","　")</f>
        <v>　</v>
      </c>
      <c r="AA69" s="19"/>
      <c r="AB69" s="19"/>
      <c r="AC69" s="19"/>
      <c r="AD69" s="49"/>
      <c r="AE69" s="311"/>
      <c r="AF69" s="233"/>
      <c r="AG69" s="289"/>
      <c r="AH69" s="288"/>
      <c r="AI69" s="233"/>
      <c r="AJ69" s="289"/>
      <c r="AK69" s="288"/>
      <c r="AL69" s="376"/>
      <c r="AM69" s="379"/>
      <c r="AT69" s="367"/>
      <c r="AU69" s="367"/>
      <c r="AV69" s="367"/>
      <c r="AW69" s="367"/>
      <c r="AX69" s="367"/>
      <c r="AY69" s="367"/>
      <c r="AZ69" s="367"/>
    </row>
    <row r="70" spans="1:52" ht="13.5" customHeight="1" hidden="1">
      <c r="A70" s="434"/>
      <c r="B70" s="408"/>
      <c r="C70" s="409"/>
      <c r="D70" s="410"/>
      <c r="E70" s="390"/>
      <c r="F70" s="19"/>
      <c r="G70" s="19"/>
      <c r="H70" s="19"/>
      <c r="I70" s="19"/>
      <c r="J70" s="49" t="str">
        <f>IF(J68&gt;F68,"○","　")</f>
        <v>○</v>
      </c>
      <c r="K70" s="19"/>
      <c r="L70" s="19"/>
      <c r="M70" s="19"/>
      <c r="N70" s="19"/>
      <c r="O70" s="49" t="str">
        <f>IF(O68&gt;K68,"○","　")</f>
        <v>○</v>
      </c>
      <c r="P70" s="19"/>
      <c r="Q70" s="19"/>
      <c r="R70" s="19"/>
      <c r="S70" s="19"/>
      <c r="T70" s="49" t="str">
        <f>IF(T68&gt;P68,"○","　")</f>
        <v>　</v>
      </c>
      <c r="U70" s="395"/>
      <c r="V70" s="396"/>
      <c r="W70" s="396"/>
      <c r="X70" s="396"/>
      <c r="Y70" s="417"/>
      <c r="Z70" s="19"/>
      <c r="AA70" s="19"/>
      <c r="AB70" s="19"/>
      <c r="AC70" s="19"/>
      <c r="AD70" s="49" t="str">
        <f>IF(AD68&gt;Z68,"○","　")</f>
        <v>○</v>
      </c>
      <c r="AE70" s="311"/>
      <c r="AF70" s="233"/>
      <c r="AG70" s="289"/>
      <c r="AH70" s="288"/>
      <c r="AI70" s="233"/>
      <c r="AJ70" s="289"/>
      <c r="AK70" s="288"/>
      <c r="AL70" s="376"/>
      <c r="AM70" s="379"/>
      <c r="AT70" s="367"/>
      <c r="AU70" s="367"/>
      <c r="AV70" s="367"/>
      <c r="AW70" s="367"/>
      <c r="AX70" s="367"/>
      <c r="AY70" s="367"/>
      <c r="AZ70" s="367"/>
    </row>
    <row r="71" spans="1:52" ht="18" customHeight="1">
      <c r="A71" s="434"/>
      <c r="B71" s="408"/>
      <c r="C71" s="409"/>
      <c r="D71" s="410"/>
      <c r="E71" s="390"/>
      <c r="F71" s="19">
        <f>Y53</f>
        <v>7</v>
      </c>
      <c r="G71" s="19" t="str">
        <f>IF(F71&gt;J71,"○","　")</f>
        <v>　</v>
      </c>
      <c r="H71" s="19" t="s">
        <v>32</v>
      </c>
      <c r="I71" s="19" t="str">
        <f>IF(J71&gt;F71,"○","　")</f>
        <v>○</v>
      </c>
      <c r="J71" s="49">
        <f>U53</f>
        <v>15</v>
      </c>
      <c r="K71" s="19">
        <f>Y59</f>
        <v>12</v>
      </c>
      <c r="L71" s="19" t="str">
        <f>IF(K71&gt;O71,"○","　")</f>
        <v>　</v>
      </c>
      <c r="M71" s="19" t="s">
        <v>31</v>
      </c>
      <c r="N71" s="19" t="str">
        <f>IF(O71&gt;K71,"○","　")</f>
        <v>○</v>
      </c>
      <c r="O71" s="49">
        <f>U59</f>
        <v>15</v>
      </c>
      <c r="P71" s="19">
        <f>Y65</f>
        <v>8</v>
      </c>
      <c r="Q71" s="19" t="str">
        <f>IF(P71&gt;T71,"○","　")</f>
        <v>　</v>
      </c>
      <c r="R71" s="19" t="s">
        <v>31</v>
      </c>
      <c r="S71" s="19" t="str">
        <f>IF(T71&gt;P71,"○","　")</f>
        <v>○</v>
      </c>
      <c r="T71" s="49">
        <f>U65</f>
        <v>15</v>
      </c>
      <c r="U71" s="395"/>
      <c r="V71" s="396"/>
      <c r="W71" s="396"/>
      <c r="X71" s="396"/>
      <c r="Y71" s="417"/>
      <c r="Z71" s="19">
        <f>O24</f>
        <v>14</v>
      </c>
      <c r="AA71" s="19" t="str">
        <f>IF(Z71&gt;AD71,"○","　")</f>
        <v>　</v>
      </c>
      <c r="AB71" s="19" t="s">
        <v>31</v>
      </c>
      <c r="AC71" s="19" t="str">
        <f>IF(AD71&gt;Z71,"○","　")</f>
        <v>○</v>
      </c>
      <c r="AD71" s="49">
        <f>T24</f>
        <v>16</v>
      </c>
      <c r="AE71" s="311"/>
      <c r="AF71" s="233"/>
      <c r="AG71" s="289"/>
      <c r="AH71" s="288"/>
      <c r="AI71" s="233"/>
      <c r="AJ71" s="289"/>
      <c r="AK71" s="288"/>
      <c r="AL71" s="376"/>
      <c r="AM71" s="379"/>
      <c r="AT71" s="367"/>
      <c r="AU71" s="367"/>
      <c r="AV71" s="367"/>
      <c r="AW71" s="367"/>
      <c r="AX71" s="367"/>
      <c r="AY71" s="367"/>
      <c r="AZ71" s="367"/>
    </row>
    <row r="72" spans="1:52" ht="18" customHeight="1">
      <c r="A72" s="434"/>
      <c r="B72" s="408"/>
      <c r="C72" s="409"/>
      <c r="D72" s="410"/>
      <c r="E72" s="390"/>
      <c r="F72" s="19">
        <f>Y54</f>
        <v>11</v>
      </c>
      <c r="G72" s="19" t="str">
        <f>IF(F72&gt;J72,"○","　")</f>
        <v>　</v>
      </c>
      <c r="H72" s="19" t="s">
        <v>32</v>
      </c>
      <c r="I72" s="19" t="str">
        <f>IF(J72&gt;F72,"○","　")</f>
        <v>○</v>
      </c>
      <c r="J72" s="49">
        <f>U54</f>
        <v>15</v>
      </c>
      <c r="K72" s="19">
        <f>Y60</f>
        <v>15</v>
      </c>
      <c r="L72" s="19" t="str">
        <f>IF(K72&gt;O72,"○","　")</f>
        <v>　</v>
      </c>
      <c r="M72" s="19" t="s">
        <v>32</v>
      </c>
      <c r="N72" s="19" t="str">
        <f>IF(O72&gt;K72,"○","　")</f>
        <v>○</v>
      </c>
      <c r="O72" s="49">
        <f>U60</f>
        <v>17</v>
      </c>
      <c r="P72" s="19">
        <f>Y66</f>
        <v>16</v>
      </c>
      <c r="Q72" s="19" t="str">
        <f>IF(P72&gt;T72,"○","　")</f>
        <v>○</v>
      </c>
      <c r="R72" s="19" t="s">
        <v>32</v>
      </c>
      <c r="S72" s="19" t="str">
        <f>IF(T72&gt;P72,"○","　")</f>
        <v>　</v>
      </c>
      <c r="T72" s="49">
        <f>U66</f>
        <v>14</v>
      </c>
      <c r="U72" s="395"/>
      <c r="V72" s="396"/>
      <c r="W72" s="396"/>
      <c r="X72" s="396"/>
      <c r="Y72" s="417"/>
      <c r="Z72" s="19">
        <f>O25</f>
        <v>15</v>
      </c>
      <c r="AA72" s="19" t="str">
        <f>IF(Z72&gt;AD72,"○","　")</f>
        <v>　</v>
      </c>
      <c r="AB72" s="19" t="s">
        <v>32</v>
      </c>
      <c r="AC72" s="19" t="str">
        <f>IF(AD72&gt;Z72,"○","　")</f>
        <v>○</v>
      </c>
      <c r="AD72" s="49">
        <f>T25</f>
        <v>17</v>
      </c>
      <c r="AE72" s="311"/>
      <c r="AF72" s="233"/>
      <c r="AG72" s="289"/>
      <c r="AH72" s="288">
        <f>SUM(F68,K68,P68,U68,Z68)</f>
        <v>2</v>
      </c>
      <c r="AI72" s="233" t="s">
        <v>32</v>
      </c>
      <c r="AJ72" s="289">
        <f>SUM(J68,O68,T68,Y68,AD68)</f>
        <v>7</v>
      </c>
      <c r="AK72" s="288"/>
      <c r="AL72" s="376"/>
      <c r="AM72" s="379"/>
      <c r="AT72" s="367"/>
      <c r="AU72" s="367"/>
      <c r="AV72" s="367"/>
      <c r="AW72" s="367"/>
      <c r="AX72" s="367"/>
      <c r="AY72" s="367"/>
      <c r="AZ72" s="367"/>
    </row>
    <row r="73" spans="1:52" ht="18" customHeight="1">
      <c r="A73" s="434"/>
      <c r="B73" s="411"/>
      <c r="C73" s="412"/>
      <c r="D73" s="413"/>
      <c r="E73" s="415"/>
      <c r="F73" s="50">
        <f>Y55</f>
        <v>0</v>
      </c>
      <c r="G73" s="50" t="str">
        <f>IF(F73&gt;J73,"○","　")</f>
        <v>　</v>
      </c>
      <c r="H73" s="50" t="s">
        <v>32</v>
      </c>
      <c r="I73" s="50" t="str">
        <f>IF(J73&gt;F73,"○","　")</f>
        <v>　</v>
      </c>
      <c r="J73" s="51">
        <f>U55</f>
        <v>0</v>
      </c>
      <c r="K73" s="50">
        <f>Y61</f>
        <v>0</v>
      </c>
      <c r="L73" s="50" t="str">
        <f>IF(K73&gt;O73,"○","　")</f>
        <v>　</v>
      </c>
      <c r="M73" s="50" t="s">
        <v>32</v>
      </c>
      <c r="N73" s="50" t="str">
        <f>IF(O73&gt;K73,"○","　")</f>
        <v>　</v>
      </c>
      <c r="O73" s="51">
        <f>U61</f>
        <v>0</v>
      </c>
      <c r="P73" s="50">
        <f>Y67</f>
        <v>17</v>
      </c>
      <c r="Q73" s="50" t="str">
        <f>IF(P73&gt;T73,"○","　")</f>
        <v>○</v>
      </c>
      <c r="R73" s="50" t="s">
        <v>32</v>
      </c>
      <c r="S73" s="50" t="str">
        <f>IF(T73&gt;P73,"○","　")</f>
        <v>　</v>
      </c>
      <c r="T73" s="51">
        <f>U67</f>
        <v>16</v>
      </c>
      <c r="U73" s="418"/>
      <c r="V73" s="419"/>
      <c r="W73" s="419"/>
      <c r="X73" s="419"/>
      <c r="Y73" s="420"/>
      <c r="Z73" s="19">
        <f>O26</f>
        <v>0</v>
      </c>
      <c r="AA73" s="19" t="str">
        <f>IF(Z73&gt;AD73,"○","　")</f>
        <v>　</v>
      </c>
      <c r="AB73" s="19" t="s">
        <v>32</v>
      </c>
      <c r="AC73" s="19" t="str">
        <f>IF(AD73&gt;Z73,"○","　")</f>
        <v>　</v>
      </c>
      <c r="AD73" s="49">
        <f>T26</f>
        <v>0</v>
      </c>
      <c r="AE73" s="313"/>
      <c r="AF73" s="291"/>
      <c r="AG73" s="292"/>
      <c r="AH73" s="290"/>
      <c r="AI73" s="291"/>
      <c r="AJ73" s="292"/>
      <c r="AK73" s="290"/>
      <c r="AL73" s="403"/>
      <c r="AM73" s="404"/>
      <c r="AT73" s="367"/>
      <c r="AU73" s="367"/>
      <c r="AV73" s="367"/>
      <c r="AW73" s="367"/>
      <c r="AX73" s="367"/>
      <c r="AY73" s="367"/>
      <c r="AZ73" s="367"/>
    </row>
    <row r="74" spans="1:52" ht="18" customHeight="1">
      <c r="A74" s="434"/>
      <c r="B74" s="381" t="str">
        <f>P6</f>
        <v>みどり会</v>
      </c>
      <c r="C74" s="382"/>
      <c r="D74" s="383"/>
      <c r="E74" s="390" t="e">
        <f>IF($CB$112="A",CD118,IF($CB$112="B",CG118,CJ118))</f>
        <v>#REF!</v>
      </c>
      <c r="F74" s="52">
        <f>COUNTIF(G77:G79,"○")</f>
        <v>0</v>
      </c>
      <c r="G74" s="52"/>
      <c r="H74" s="52" t="str">
        <f>AB50</f>
        <v>③</v>
      </c>
      <c r="I74" s="52"/>
      <c r="J74" s="53">
        <f>COUNTIF(I77:I79,"○")</f>
        <v>2</v>
      </c>
      <c r="K74" s="52">
        <f>COUNTIF(L77:L79,"○")</f>
        <v>0</v>
      </c>
      <c r="L74" s="52"/>
      <c r="M74" s="52" t="str">
        <f>AB56</f>
        <v>⑩</v>
      </c>
      <c r="N74" s="52"/>
      <c r="O74" s="53">
        <f>COUNTIF(N77:N79,"○")</f>
        <v>2</v>
      </c>
      <c r="P74" s="52">
        <f>COUNTIF(Q77:Q79,"○")</f>
        <v>2</v>
      </c>
      <c r="Q74" s="52"/>
      <c r="R74" s="52" t="str">
        <f>AB62</f>
        <v>⑧</v>
      </c>
      <c r="S74" s="52"/>
      <c r="T74" s="53">
        <f>COUNTIF(S77:S79,"○")</f>
        <v>1</v>
      </c>
      <c r="U74" s="52">
        <f>COUNTIF(V77:V79,"○")</f>
        <v>2</v>
      </c>
      <c r="V74" s="52"/>
      <c r="W74" s="52" t="str">
        <f>AB68</f>
        <v>⑤</v>
      </c>
      <c r="X74" s="52"/>
      <c r="Y74" s="53">
        <f>COUNTIF(X77:X79,"○")</f>
        <v>0</v>
      </c>
      <c r="Z74" s="392"/>
      <c r="AA74" s="393"/>
      <c r="AB74" s="393"/>
      <c r="AC74" s="393"/>
      <c r="AD74" s="394"/>
      <c r="AE74" s="401">
        <f>COUNTIF(F75:AD75,"○")</f>
        <v>2</v>
      </c>
      <c r="AF74" s="373" t="s">
        <v>32</v>
      </c>
      <c r="AG74" s="374">
        <f>COUNTIF(J76:AD76,"○")</f>
        <v>2</v>
      </c>
      <c r="AH74" s="372">
        <f>IF(AJ78=0,10,AH78/AJ78)</f>
        <v>0.8</v>
      </c>
      <c r="AI74" s="373"/>
      <c r="AJ74" s="374"/>
      <c r="AK74" s="372"/>
      <c r="AL74" s="375">
        <f>SUM(F77:F79,K77:K79,P77:P79,U77:U79,Z77:Z79)/SUM(J77:J79,O77:O79,T77:T79,Y77:Y79,AD77:AD79)</f>
        <v>0.8846153846153846</v>
      </c>
      <c r="AM74" s="378">
        <f>IF(AO$88=AO$87,RANK(AY74,AY$50:AY$79,0),"")</f>
        <v>3</v>
      </c>
      <c r="AO74" s="9">
        <f>SUM(AE74:AG79)</f>
        <v>4</v>
      </c>
      <c r="AP74" s="9">
        <f>AQ74-AR74</f>
        <v>0</v>
      </c>
      <c r="AQ74" s="9">
        <f>SUM(F74:AD74)</f>
        <v>9</v>
      </c>
      <c r="AR74" s="9">
        <f>SUM(AH78:AJ79)</f>
        <v>9</v>
      </c>
      <c r="AT74" s="367">
        <f>RANK(AE74,AE$50:AE$79,1)</f>
        <v>3</v>
      </c>
      <c r="AU74" s="367">
        <f>RANK(AZ74,AZ$50:AZ$79,1)</f>
        <v>3</v>
      </c>
      <c r="AV74" s="367">
        <f>RANK(AL74,AL$50:AL$79,1)</f>
        <v>2</v>
      </c>
      <c r="AW74" s="367">
        <f>AT74*100</f>
        <v>300</v>
      </c>
      <c r="AX74" s="367">
        <f>AU74*10</f>
        <v>30</v>
      </c>
      <c r="AY74" s="367">
        <f>SUM(AV74:AX79)</f>
        <v>332</v>
      </c>
      <c r="AZ74" s="367">
        <f>AH74-AJ74</f>
        <v>0.8</v>
      </c>
    </row>
    <row r="75" spans="1:52" ht="13.5" customHeight="1" hidden="1">
      <c r="A75" s="434"/>
      <c r="B75" s="384"/>
      <c r="C75" s="385"/>
      <c r="D75" s="386"/>
      <c r="E75" s="390"/>
      <c r="F75" s="19" t="str">
        <f>IF(F74&gt;J74,"○","　")</f>
        <v>　</v>
      </c>
      <c r="G75" s="19"/>
      <c r="H75" s="19"/>
      <c r="I75" s="19"/>
      <c r="J75" s="49"/>
      <c r="K75" s="19" t="str">
        <f>IF(K74&gt;O74,"○","　")</f>
        <v>　</v>
      </c>
      <c r="L75" s="19"/>
      <c r="M75" s="19"/>
      <c r="N75" s="19"/>
      <c r="O75" s="49"/>
      <c r="P75" s="19" t="str">
        <f>IF(P74&gt;T74,"○","　")</f>
        <v>○</v>
      </c>
      <c r="Q75" s="19"/>
      <c r="R75" s="19"/>
      <c r="S75" s="19"/>
      <c r="T75" s="49"/>
      <c r="U75" s="19" t="str">
        <f>IF(U74&gt;Y74,"○","　")</f>
        <v>○</v>
      </c>
      <c r="V75" s="19"/>
      <c r="W75" s="19"/>
      <c r="X75" s="19"/>
      <c r="Y75" s="49"/>
      <c r="Z75" s="395"/>
      <c r="AA75" s="396"/>
      <c r="AB75" s="396"/>
      <c r="AC75" s="396"/>
      <c r="AD75" s="397"/>
      <c r="AE75" s="311"/>
      <c r="AF75" s="233"/>
      <c r="AG75" s="289"/>
      <c r="AH75" s="288"/>
      <c r="AI75" s="233"/>
      <c r="AJ75" s="289"/>
      <c r="AK75" s="288"/>
      <c r="AL75" s="376"/>
      <c r="AM75" s="379"/>
      <c r="AT75" s="367"/>
      <c r="AU75" s="367"/>
      <c r="AV75" s="367"/>
      <c r="AW75" s="367"/>
      <c r="AX75" s="367"/>
      <c r="AY75" s="367"/>
      <c r="AZ75" s="367"/>
    </row>
    <row r="76" spans="1:52" ht="13.5" customHeight="1" hidden="1">
      <c r="A76" s="434"/>
      <c r="B76" s="384"/>
      <c r="C76" s="385"/>
      <c r="D76" s="386"/>
      <c r="E76" s="390"/>
      <c r="F76" s="19"/>
      <c r="G76" s="19"/>
      <c r="H76" s="19"/>
      <c r="I76" s="19"/>
      <c r="J76" s="49" t="str">
        <f>IF(J74&gt;F74,"○","　")</f>
        <v>○</v>
      </c>
      <c r="K76" s="19"/>
      <c r="L76" s="19"/>
      <c r="M76" s="19"/>
      <c r="N76" s="19"/>
      <c r="O76" s="49" t="str">
        <f>IF(O74&gt;K74,"○","　")</f>
        <v>○</v>
      </c>
      <c r="P76" s="19"/>
      <c r="Q76" s="19"/>
      <c r="R76" s="19"/>
      <c r="S76" s="19"/>
      <c r="T76" s="49" t="str">
        <f>IF(T74&gt;P74,"○","　")</f>
        <v>　</v>
      </c>
      <c r="U76" s="19"/>
      <c r="V76" s="19"/>
      <c r="W76" s="19"/>
      <c r="X76" s="19"/>
      <c r="Y76" s="49" t="str">
        <f>IF(Y74&gt;U74,"○","　")</f>
        <v>　</v>
      </c>
      <c r="Z76" s="395"/>
      <c r="AA76" s="396"/>
      <c r="AB76" s="396"/>
      <c r="AC76" s="396"/>
      <c r="AD76" s="397"/>
      <c r="AE76" s="311"/>
      <c r="AF76" s="233"/>
      <c r="AG76" s="289"/>
      <c r="AH76" s="288"/>
      <c r="AI76" s="233"/>
      <c r="AJ76" s="289"/>
      <c r="AK76" s="288"/>
      <c r="AL76" s="376"/>
      <c r="AM76" s="379"/>
      <c r="AT76" s="367"/>
      <c r="AU76" s="367"/>
      <c r="AV76" s="367"/>
      <c r="AW76" s="367"/>
      <c r="AX76" s="367"/>
      <c r="AY76" s="367"/>
      <c r="AZ76" s="367"/>
    </row>
    <row r="77" spans="1:52" ht="18" customHeight="1">
      <c r="A77" s="434"/>
      <c r="B77" s="384"/>
      <c r="C77" s="385"/>
      <c r="D77" s="386"/>
      <c r="E77" s="390"/>
      <c r="F77" s="19">
        <f>AD53</f>
        <v>10</v>
      </c>
      <c r="G77" s="19" t="str">
        <f>IF(F77&gt;J77,"○","　")</f>
        <v>　</v>
      </c>
      <c r="H77" s="19" t="s">
        <v>31</v>
      </c>
      <c r="I77" s="19" t="str">
        <f>IF(J77&gt;F77,"○","　")</f>
        <v>○</v>
      </c>
      <c r="J77" s="49">
        <f>Z53</f>
        <v>15</v>
      </c>
      <c r="K77" s="19">
        <f>AD59</f>
        <v>11</v>
      </c>
      <c r="L77" s="19" t="str">
        <f>IF(K77&gt;O77,"○","　")</f>
        <v>　</v>
      </c>
      <c r="M77" s="19" t="s">
        <v>31</v>
      </c>
      <c r="N77" s="19" t="str">
        <f>IF(O77&gt;K77,"○","　")</f>
        <v>○</v>
      </c>
      <c r="O77" s="49">
        <f>Z59</f>
        <v>15</v>
      </c>
      <c r="P77" s="19">
        <f>AD65</f>
        <v>17</v>
      </c>
      <c r="Q77" s="19" t="str">
        <f>IF(P77&gt;T77,"○","　")</f>
        <v>○</v>
      </c>
      <c r="R77" s="19" t="s">
        <v>31</v>
      </c>
      <c r="S77" s="19" t="str">
        <f>IF(T77&gt;P77,"○","　")</f>
        <v>　</v>
      </c>
      <c r="T77" s="49">
        <f>Z65</f>
        <v>16</v>
      </c>
      <c r="U77" s="19">
        <f>AD71</f>
        <v>16</v>
      </c>
      <c r="V77" s="19" t="str">
        <f>IF(U77&gt;Y77,"○","　")</f>
        <v>○</v>
      </c>
      <c r="W77" s="19" t="s">
        <v>31</v>
      </c>
      <c r="X77" s="19" t="str">
        <f>IF(Y77&gt;U77,"○","　")</f>
        <v>　</v>
      </c>
      <c r="Y77" s="49">
        <f>Z71</f>
        <v>14</v>
      </c>
      <c r="Z77" s="395"/>
      <c r="AA77" s="396"/>
      <c r="AB77" s="396"/>
      <c r="AC77" s="396"/>
      <c r="AD77" s="397"/>
      <c r="AE77" s="311"/>
      <c r="AF77" s="233"/>
      <c r="AG77" s="289"/>
      <c r="AH77" s="288"/>
      <c r="AI77" s="233"/>
      <c r="AJ77" s="289"/>
      <c r="AK77" s="288"/>
      <c r="AL77" s="376"/>
      <c r="AM77" s="379"/>
      <c r="AT77" s="367"/>
      <c r="AU77" s="367"/>
      <c r="AV77" s="367"/>
      <c r="AW77" s="367"/>
      <c r="AX77" s="367"/>
      <c r="AY77" s="367"/>
      <c r="AZ77" s="367"/>
    </row>
    <row r="78" spans="1:52" ht="18" customHeight="1">
      <c r="A78" s="434"/>
      <c r="B78" s="384"/>
      <c r="C78" s="385"/>
      <c r="D78" s="386"/>
      <c r="E78" s="390"/>
      <c r="F78" s="19">
        <f>AD54</f>
        <v>9</v>
      </c>
      <c r="G78" s="19" t="str">
        <f>IF(F78&gt;J78,"○","　")</f>
        <v>　</v>
      </c>
      <c r="H78" s="19" t="s">
        <v>32</v>
      </c>
      <c r="I78" s="19" t="str">
        <f>IF(J78&gt;F78,"○","　")</f>
        <v>○</v>
      </c>
      <c r="J78" s="49">
        <f>Z54</f>
        <v>15</v>
      </c>
      <c r="K78" s="19">
        <f>AD60</f>
        <v>9</v>
      </c>
      <c r="L78" s="19" t="str">
        <f>IF(K78&gt;O78,"○","　")</f>
        <v>　</v>
      </c>
      <c r="M78" s="19" t="s">
        <v>32</v>
      </c>
      <c r="N78" s="19" t="str">
        <f>IF(O78&gt;K78,"○","　")</f>
        <v>○</v>
      </c>
      <c r="O78" s="49">
        <f>Z60</f>
        <v>15</v>
      </c>
      <c r="P78" s="19">
        <f>AD66</f>
        <v>11</v>
      </c>
      <c r="Q78" s="19" t="str">
        <f>IF(P78&gt;T78,"○","　")</f>
        <v>　</v>
      </c>
      <c r="R78" s="19" t="s">
        <v>32</v>
      </c>
      <c r="S78" s="19" t="str">
        <f>IF(T78&gt;P78,"○","　")</f>
        <v>○</v>
      </c>
      <c r="T78" s="49">
        <f>Z66</f>
        <v>15</v>
      </c>
      <c r="U78" s="19">
        <f>AD72</f>
        <v>17</v>
      </c>
      <c r="V78" s="19" t="str">
        <f>IF(U78&gt;Y78,"○","　")</f>
        <v>○</v>
      </c>
      <c r="W78" s="19" t="s">
        <v>32</v>
      </c>
      <c r="X78" s="19" t="str">
        <f>IF(Y78&gt;U78,"○","　")</f>
        <v>　</v>
      </c>
      <c r="Y78" s="49">
        <f>Z72</f>
        <v>15</v>
      </c>
      <c r="Z78" s="395"/>
      <c r="AA78" s="396"/>
      <c r="AB78" s="396"/>
      <c r="AC78" s="396"/>
      <c r="AD78" s="397"/>
      <c r="AE78" s="311"/>
      <c r="AF78" s="233"/>
      <c r="AG78" s="289"/>
      <c r="AH78" s="288">
        <f>SUM(F74,K74,P74,U74,Z74)</f>
        <v>4</v>
      </c>
      <c r="AI78" s="233" t="s">
        <v>32</v>
      </c>
      <c r="AJ78" s="289">
        <f>SUM(J74,O74,T74,Y74,AD74)</f>
        <v>5</v>
      </c>
      <c r="AK78" s="288"/>
      <c r="AL78" s="376"/>
      <c r="AM78" s="379"/>
      <c r="AT78" s="367"/>
      <c r="AU78" s="367"/>
      <c r="AV78" s="367"/>
      <c r="AW78" s="367"/>
      <c r="AX78" s="367"/>
      <c r="AY78" s="367"/>
      <c r="AZ78" s="367"/>
    </row>
    <row r="79" spans="1:52" ht="18" customHeight="1" thickBot="1">
      <c r="A79" s="435"/>
      <c r="B79" s="387"/>
      <c r="C79" s="388"/>
      <c r="D79" s="389"/>
      <c r="E79" s="391"/>
      <c r="F79" s="54">
        <f>AD55</f>
        <v>0</v>
      </c>
      <c r="G79" s="54" t="str">
        <f>IF(F79&gt;J79,"○","　")</f>
        <v>　</v>
      </c>
      <c r="H79" s="54" t="s">
        <v>32</v>
      </c>
      <c r="I79" s="54" t="str">
        <f>IF(J79&gt;F79,"○","　")</f>
        <v>　</v>
      </c>
      <c r="J79" s="55">
        <f>Z55</f>
        <v>0</v>
      </c>
      <c r="K79" s="54">
        <f>AD61</f>
        <v>0</v>
      </c>
      <c r="L79" s="54" t="str">
        <f>IF(K79&gt;O79,"○","　")</f>
        <v>　</v>
      </c>
      <c r="M79" s="54" t="s">
        <v>32</v>
      </c>
      <c r="N79" s="54" t="str">
        <f>IF(O79&gt;K79,"○","　")</f>
        <v>　</v>
      </c>
      <c r="O79" s="55">
        <f>Z61</f>
        <v>0</v>
      </c>
      <c r="P79" s="54">
        <f>AD67</f>
        <v>15</v>
      </c>
      <c r="Q79" s="54" t="str">
        <f>IF(P79&gt;T79,"○","　")</f>
        <v>○</v>
      </c>
      <c r="R79" s="54" t="s">
        <v>32</v>
      </c>
      <c r="S79" s="54" t="str">
        <f>IF(T79&gt;P79,"○","　")</f>
        <v>　</v>
      </c>
      <c r="T79" s="55">
        <f>Z67</f>
        <v>10</v>
      </c>
      <c r="U79" s="54">
        <f>AD73</f>
        <v>0</v>
      </c>
      <c r="V79" s="54" t="str">
        <f>IF(U79&gt;Y79,"○","　")</f>
        <v>　</v>
      </c>
      <c r="W79" s="54" t="s">
        <v>32</v>
      </c>
      <c r="X79" s="54" t="str">
        <f>IF(Y79&gt;U79,"○","　")</f>
        <v>　</v>
      </c>
      <c r="Y79" s="55">
        <f>Z73</f>
        <v>0</v>
      </c>
      <c r="Z79" s="398"/>
      <c r="AA79" s="399"/>
      <c r="AB79" s="399"/>
      <c r="AC79" s="399"/>
      <c r="AD79" s="400"/>
      <c r="AE79" s="402"/>
      <c r="AF79" s="370"/>
      <c r="AG79" s="371"/>
      <c r="AH79" s="369"/>
      <c r="AI79" s="370"/>
      <c r="AJ79" s="371"/>
      <c r="AK79" s="369"/>
      <c r="AL79" s="377"/>
      <c r="AM79" s="380"/>
      <c r="AT79" s="367"/>
      <c r="AU79" s="367"/>
      <c r="AV79" s="367"/>
      <c r="AW79" s="367"/>
      <c r="AX79" s="367"/>
      <c r="AY79" s="367"/>
      <c r="AZ79" s="367"/>
    </row>
    <row r="80" spans="46:52" ht="13.5" customHeight="1">
      <c r="AT80" s="367"/>
      <c r="AU80" s="367"/>
      <c r="AV80" s="367"/>
      <c r="AW80" s="367"/>
      <c r="AX80" s="367"/>
      <c r="AY80" s="367"/>
      <c r="AZ80" s="367"/>
    </row>
    <row r="81" spans="46:52" ht="13.5" customHeight="1" hidden="1">
      <c r="AT81" s="367"/>
      <c r="AU81" s="367"/>
      <c r="AV81" s="367"/>
      <c r="AW81" s="367"/>
      <c r="AX81" s="367"/>
      <c r="AY81" s="367"/>
      <c r="AZ81" s="367"/>
    </row>
    <row r="82" spans="46:52" ht="13.5" customHeight="1" hidden="1">
      <c r="AT82" s="367"/>
      <c r="AU82" s="367"/>
      <c r="AV82" s="367"/>
      <c r="AW82" s="367"/>
      <c r="AX82" s="367"/>
      <c r="AY82" s="367"/>
      <c r="AZ82" s="367"/>
    </row>
    <row r="83" spans="46:52" ht="13.5" customHeight="1" hidden="1">
      <c r="AT83" s="367"/>
      <c r="AU83" s="367"/>
      <c r="AV83" s="367"/>
      <c r="AW83" s="367"/>
      <c r="AX83" s="367"/>
      <c r="AY83" s="367"/>
      <c r="AZ83" s="367"/>
    </row>
    <row r="84" spans="46:52" ht="13.5" customHeight="1" hidden="1">
      <c r="AT84" s="367"/>
      <c r="AU84" s="367"/>
      <c r="AV84" s="367"/>
      <c r="AW84" s="367"/>
      <c r="AX84" s="367"/>
      <c r="AY84" s="367"/>
      <c r="AZ84" s="367"/>
    </row>
    <row r="85" spans="46:52" ht="14.25" customHeight="1" hidden="1">
      <c r="AT85" s="367"/>
      <c r="AU85" s="367"/>
      <c r="AV85" s="367"/>
      <c r="AW85" s="367"/>
      <c r="AX85" s="367"/>
      <c r="AY85" s="367"/>
      <c r="AZ85" s="367"/>
    </row>
    <row r="86" ht="12.75" hidden="1"/>
    <row r="87" spans="6:41" ht="12.75" hidden="1">
      <c r="F87" s="56">
        <v>1</v>
      </c>
      <c r="G87" s="56"/>
      <c r="H87" s="56">
        <v>2</v>
      </c>
      <c r="I87" s="56"/>
      <c r="J87" s="56">
        <v>3</v>
      </c>
      <c r="K87" s="56">
        <v>4</v>
      </c>
      <c r="L87" s="56"/>
      <c r="M87" s="56">
        <v>5</v>
      </c>
      <c r="N87" s="56"/>
      <c r="O87" s="56">
        <v>6</v>
      </c>
      <c r="P87" s="56">
        <v>7</v>
      </c>
      <c r="Q87" s="56"/>
      <c r="R87" s="56">
        <v>8</v>
      </c>
      <c r="T87" s="56">
        <v>9</v>
      </c>
      <c r="U87" s="56">
        <v>10</v>
      </c>
      <c r="AO87" s="9">
        <v>20</v>
      </c>
    </row>
    <row r="88" spans="6:41" ht="12.75" hidden="1">
      <c r="F88" s="57">
        <f>SUM(K53:K55,O53:O55)</f>
        <v>49</v>
      </c>
      <c r="G88" s="57" t="e">
        <f>SUM(#REF!)</f>
        <v>#REF!</v>
      </c>
      <c r="H88" s="57">
        <f>SUM(U65:U67,Y65:Y67)</f>
        <v>86</v>
      </c>
      <c r="I88" s="57" t="e">
        <f>SUM(#REF!)</f>
        <v>#REF!</v>
      </c>
      <c r="J88" s="57">
        <f>SUM(Z53:Z55,AD53:AD55)</f>
        <v>49</v>
      </c>
      <c r="K88" s="57">
        <f>SUM(P59:P61,T59:T61)</f>
        <v>86</v>
      </c>
      <c r="L88" s="57" t="e">
        <f>SUM(#REF!)</f>
        <v>#REF!</v>
      </c>
      <c r="M88" s="57">
        <f>SUM(Z71:Z73,AD71:AD73)</f>
        <v>62</v>
      </c>
      <c r="N88" s="57" t="e">
        <f>SUM(#REF!)</f>
        <v>#REF!</v>
      </c>
      <c r="O88" s="57">
        <f>SUM(P53:P55,T53:T55)</f>
        <v>50</v>
      </c>
      <c r="P88" s="57">
        <f>SUM(U59:U61,Y59:Y61)</f>
        <v>59</v>
      </c>
      <c r="Q88" s="57" t="e">
        <f>SUM(#REF!)</f>
        <v>#REF!</v>
      </c>
      <c r="R88" s="57">
        <f>SUM(Z65:Z67,AD65:AD67)</f>
        <v>84</v>
      </c>
      <c r="T88" s="57">
        <f>SUM(U53:U55,Y53:Y55)</f>
        <v>48</v>
      </c>
      <c r="U88" s="57">
        <f>SUM(Z59:Z61,AD59:AD61)</f>
        <v>50</v>
      </c>
      <c r="AO88" s="9">
        <f>SUM(AO50:AO79)</f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9" t="s">
        <v>37</v>
      </c>
      <c r="CE110" s="9" t="s">
        <v>38</v>
      </c>
      <c r="CH110" s="9" t="s">
        <v>39</v>
      </c>
    </row>
    <row r="111" spans="6:86" ht="12.75" hidden="1">
      <c r="F111" s="56">
        <v>1</v>
      </c>
      <c r="G111" s="56"/>
      <c r="H111" s="56">
        <v>2</v>
      </c>
      <c r="I111" s="56"/>
      <c r="J111" s="56">
        <v>3</v>
      </c>
      <c r="K111" s="56">
        <v>4</v>
      </c>
      <c r="L111" s="56"/>
      <c r="M111" s="56">
        <v>5</v>
      </c>
      <c r="N111" s="56"/>
      <c r="O111" s="56">
        <v>6</v>
      </c>
      <c r="P111" s="56">
        <v>7</v>
      </c>
      <c r="Q111" s="56"/>
      <c r="R111" s="56">
        <v>8</v>
      </c>
      <c r="T111" s="56">
        <v>9</v>
      </c>
      <c r="U111" s="56">
        <v>10</v>
      </c>
      <c r="CB111" s="9" t="s">
        <v>8</v>
      </c>
      <c r="CE111" s="9" t="s">
        <v>8</v>
      </c>
      <c r="CH111" s="9" t="s">
        <v>8</v>
      </c>
    </row>
    <row r="112" spans="6:138" ht="12.75" hidden="1">
      <c r="F112" s="57">
        <f aca="true" t="shared" si="4" ref="F112:R112">F88</f>
        <v>49</v>
      </c>
      <c r="G112" s="57" t="e">
        <f t="shared" si="4"/>
        <v>#REF!</v>
      </c>
      <c r="H112" s="57">
        <f t="shared" si="4"/>
        <v>86</v>
      </c>
      <c r="I112" s="57" t="e">
        <f t="shared" si="4"/>
        <v>#REF!</v>
      </c>
      <c r="J112" s="57">
        <f t="shared" si="4"/>
        <v>49</v>
      </c>
      <c r="K112" s="57">
        <f t="shared" si="4"/>
        <v>86</v>
      </c>
      <c r="L112" s="57" t="e">
        <f t="shared" si="4"/>
        <v>#REF!</v>
      </c>
      <c r="M112" s="57">
        <f t="shared" si="4"/>
        <v>62</v>
      </c>
      <c r="N112" s="57" t="e">
        <f t="shared" si="4"/>
        <v>#REF!</v>
      </c>
      <c r="O112" s="57">
        <f t="shared" si="4"/>
        <v>50</v>
      </c>
      <c r="P112" s="57">
        <f t="shared" si="4"/>
        <v>59</v>
      </c>
      <c r="Q112" s="57" t="e">
        <f t="shared" si="4"/>
        <v>#REF!</v>
      </c>
      <c r="R112" s="57">
        <f t="shared" si="4"/>
        <v>84</v>
      </c>
      <c r="T112" s="57">
        <f>T88</f>
        <v>48</v>
      </c>
      <c r="U112" s="57">
        <f>U88</f>
        <v>50</v>
      </c>
      <c r="CB112" s="10" t="e">
        <f>IF(CB113&lt;7,"A",IF(CB113&gt;12,"C","B"))</f>
        <v>#REF!</v>
      </c>
      <c r="CC112" s="10"/>
      <c r="CD112" s="10"/>
      <c r="CE112" s="10"/>
      <c r="CF112" s="10"/>
      <c r="CG112" s="10"/>
      <c r="CH112" s="10"/>
      <c r="CI112" s="10"/>
      <c r="CJ112" s="10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</row>
    <row r="113" spans="80:138" ht="12.75" hidden="1">
      <c r="CB113" s="10" t="e">
        <f>#REF!</f>
        <v>#REF!</v>
      </c>
      <c r="CC113" s="10"/>
      <c r="CD113" s="10"/>
      <c r="CE113" s="10" t="e">
        <f>CB113</f>
        <v>#REF!</v>
      </c>
      <c r="CF113" s="10"/>
      <c r="CG113" s="10"/>
      <c r="CH113" s="10" t="e">
        <f>CB113</f>
        <v>#REF!</v>
      </c>
      <c r="CI113" s="10"/>
      <c r="CJ113" s="10"/>
      <c r="CL113" s="58"/>
      <c r="CM113" s="58">
        <v>1</v>
      </c>
      <c r="CN113" s="58"/>
      <c r="CO113" s="58"/>
      <c r="CP113" s="58">
        <v>2</v>
      </c>
      <c r="CQ113" s="58"/>
      <c r="CR113" s="58"/>
      <c r="CS113" s="58">
        <v>3</v>
      </c>
      <c r="CT113" s="58"/>
      <c r="CU113" s="58"/>
      <c r="CV113" s="58">
        <v>4</v>
      </c>
      <c r="CW113" s="58"/>
      <c r="CX113" s="58"/>
      <c r="CY113" s="58">
        <v>5</v>
      </c>
      <c r="CZ113" s="58"/>
      <c r="DA113" s="58"/>
      <c r="DB113" s="58">
        <v>6</v>
      </c>
      <c r="DC113" s="58"/>
      <c r="DD113" s="58"/>
      <c r="DE113" s="58">
        <v>7</v>
      </c>
      <c r="DF113" s="58"/>
      <c r="DG113" s="58"/>
      <c r="DH113" s="58">
        <v>8</v>
      </c>
      <c r="DI113" s="58"/>
      <c r="DJ113" s="58"/>
      <c r="DK113" s="58">
        <v>9</v>
      </c>
      <c r="DL113" s="58"/>
      <c r="DM113" s="58"/>
      <c r="DN113" s="58">
        <v>10</v>
      </c>
      <c r="DO113" s="58"/>
      <c r="DP113" s="58"/>
      <c r="DQ113" s="58">
        <v>11</v>
      </c>
      <c r="DR113" s="58"/>
      <c r="DS113" s="58"/>
      <c r="DT113" s="58">
        <v>12</v>
      </c>
      <c r="DU113" s="58"/>
      <c r="DV113" s="58"/>
      <c r="DW113" s="58">
        <v>13</v>
      </c>
      <c r="DX113" s="58"/>
      <c r="DY113" s="58"/>
      <c r="DZ113" s="58">
        <v>14</v>
      </c>
      <c r="EA113" s="58"/>
      <c r="EB113" s="58"/>
      <c r="EC113" s="58">
        <v>15</v>
      </c>
      <c r="ED113" s="58"/>
      <c r="EE113" s="58"/>
      <c r="EF113" s="58">
        <v>16</v>
      </c>
      <c r="EG113" s="58"/>
      <c r="EH113" s="58"/>
    </row>
    <row r="114" spans="79:138" ht="12.75">
      <c r="CA114" s="9">
        <v>1</v>
      </c>
      <c r="CB114" s="58" t="e">
        <f aca="true" t="shared" si="5" ref="CB114:CD119">IF($CB$113=1,CM114,IF($CB$113=2,CP114,IF($CB$113=3,CS114,IF($CB$113=4,CV114,IF($CB$113=5,CY114,IF($CB$113=6,DB114,""))))))</f>
        <v>#REF!</v>
      </c>
      <c r="CC114" s="58" t="e">
        <f t="shared" si="5"/>
        <v>#REF!</v>
      </c>
      <c r="CD114" s="58" t="e">
        <f t="shared" si="5"/>
        <v>#REF!</v>
      </c>
      <c r="CE114" s="58" t="e">
        <f aca="true" t="shared" si="6" ref="CE114:CG125">IF($CB$113=7,DE114,IF($CB$113=8,DH114,IF($CB$113=9,DK114,IF($CB$113=10,DN114,IF($CB$113=11,DQ114,IF($CB$113=12,DT114,""))))))</f>
        <v>#REF!</v>
      </c>
      <c r="CF114" s="58" t="e">
        <f t="shared" si="6"/>
        <v>#REF!</v>
      </c>
      <c r="CG114" s="58" t="e">
        <f t="shared" si="6"/>
        <v>#REF!</v>
      </c>
      <c r="CH114" s="58" t="e">
        <f aca="true" t="shared" si="7" ref="CH114:CJ124">IF($CB$113=13,DW114,IF($CB$113=14,DZ114,IF($CB$113=15,EC114,IF($CB$113=16,EF114,""))))</f>
        <v>#REF!</v>
      </c>
      <c r="CI114" s="58" t="e">
        <f t="shared" si="7"/>
        <v>#REF!</v>
      </c>
      <c r="CJ114" s="58" t="e">
        <f t="shared" si="7"/>
        <v>#REF!</v>
      </c>
      <c r="CL114" s="58"/>
      <c r="CM114" s="58">
        <v>1</v>
      </c>
      <c r="CN114" s="58" t="s">
        <v>40</v>
      </c>
      <c r="CO114" s="58" t="s">
        <v>41</v>
      </c>
      <c r="CP114" s="58">
        <v>1</v>
      </c>
      <c r="CQ114" s="58" t="s">
        <v>42</v>
      </c>
      <c r="CR114" s="58" t="s">
        <v>43</v>
      </c>
      <c r="CS114" s="58">
        <v>1</v>
      </c>
      <c r="CT114" s="58" t="s">
        <v>44</v>
      </c>
      <c r="CU114" s="58" t="s">
        <v>43</v>
      </c>
      <c r="CV114" s="58">
        <v>1</v>
      </c>
      <c r="CW114" s="58" t="s">
        <v>45</v>
      </c>
      <c r="CX114" s="58" t="s">
        <v>46</v>
      </c>
      <c r="CY114" s="58">
        <v>1</v>
      </c>
      <c r="CZ114" s="58" t="s">
        <v>47</v>
      </c>
      <c r="DA114" s="58" t="s">
        <v>48</v>
      </c>
      <c r="DB114" s="58" t="s">
        <v>49</v>
      </c>
      <c r="DC114" s="58" t="s">
        <v>50</v>
      </c>
      <c r="DD114" s="58" t="s">
        <v>51</v>
      </c>
      <c r="DE114" s="58" t="s">
        <v>52</v>
      </c>
      <c r="DF114" s="58" t="s">
        <v>42</v>
      </c>
      <c r="DG114" s="58" t="s">
        <v>43</v>
      </c>
      <c r="DH114" s="58" t="s">
        <v>53</v>
      </c>
      <c r="DI114" s="58" t="s">
        <v>54</v>
      </c>
      <c r="DJ114" s="58" t="s">
        <v>55</v>
      </c>
      <c r="DK114" s="58" t="s">
        <v>56</v>
      </c>
      <c r="DL114" s="58" t="s">
        <v>54</v>
      </c>
      <c r="DM114" s="58" t="s">
        <v>55</v>
      </c>
      <c r="DN114" s="58" t="s">
        <v>57</v>
      </c>
      <c r="DO114" s="58" t="s">
        <v>58</v>
      </c>
      <c r="DP114" s="58" t="s">
        <v>51</v>
      </c>
      <c r="DQ114" s="58">
        <v>0</v>
      </c>
      <c r="DR114" s="58">
        <v>0</v>
      </c>
      <c r="DS114" s="58">
        <v>0</v>
      </c>
      <c r="DT114" s="58">
        <v>0</v>
      </c>
      <c r="DU114" s="58">
        <v>0</v>
      </c>
      <c r="DV114" s="58">
        <v>0</v>
      </c>
      <c r="DW114" s="58" t="s">
        <v>57</v>
      </c>
      <c r="DX114" s="58" t="s">
        <v>58</v>
      </c>
      <c r="DY114" s="58" t="s">
        <v>51</v>
      </c>
      <c r="DZ114" s="58">
        <v>0</v>
      </c>
      <c r="EA114" s="58">
        <v>0</v>
      </c>
      <c r="EB114" s="58">
        <v>0</v>
      </c>
      <c r="EC114" s="58">
        <v>0</v>
      </c>
      <c r="ED114" s="58">
        <v>0</v>
      </c>
      <c r="EE114" s="58">
        <v>0</v>
      </c>
      <c r="EF114" s="58">
        <v>0</v>
      </c>
      <c r="EG114" s="58">
        <v>0</v>
      </c>
      <c r="EH114" s="58">
        <v>0</v>
      </c>
    </row>
    <row r="115" spans="79:138" ht="12.75">
      <c r="CA115" s="9">
        <v>2</v>
      </c>
      <c r="CB115" s="58" t="e">
        <f t="shared" si="5"/>
        <v>#REF!</v>
      </c>
      <c r="CC115" s="58" t="e">
        <f t="shared" si="5"/>
        <v>#REF!</v>
      </c>
      <c r="CD115" s="58" t="e">
        <f t="shared" si="5"/>
        <v>#REF!</v>
      </c>
      <c r="CE115" s="58" t="e">
        <f t="shared" si="6"/>
        <v>#REF!</v>
      </c>
      <c r="CF115" s="58" t="e">
        <f t="shared" si="6"/>
        <v>#REF!</v>
      </c>
      <c r="CG115" s="58" t="e">
        <f t="shared" si="6"/>
        <v>#REF!</v>
      </c>
      <c r="CH115" s="58" t="e">
        <f t="shared" si="7"/>
        <v>#REF!</v>
      </c>
      <c r="CI115" s="58" t="e">
        <f t="shared" si="7"/>
        <v>#REF!</v>
      </c>
      <c r="CJ115" s="58" t="e">
        <f t="shared" si="7"/>
        <v>#REF!</v>
      </c>
      <c r="CL115" s="58"/>
      <c r="CM115" s="58">
        <v>2</v>
      </c>
      <c r="CN115" s="58" t="s">
        <v>59</v>
      </c>
      <c r="CO115" s="58" t="s">
        <v>51</v>
      </c>
      <c r="CP115" s="58">
        <v>2</v>
      </c>
      <c r="CQ115" s="58" t="s">
        <v>58</v>
      </c>
      <c r="CR115" s="58" t="s">
        <v>51</v>
      </c>
      <c r="CS115" s="58">
        <v>2</v>
      </c>
      <c r="CT115" s="58" t="s">
        <v>60</v>
      </c>
      <c r="CU115" s="58" t="s">
        <v>43</v>
      </c>
      <c r="CV115" s="58">
        <v>2</v>
      </c>
      <c r="CW115" s="58" t="s">
        <v>61</v>
      </c>
      <c r="CX115" s="58" t="s">
        <v>43</v>
      </c>
      <c r="CY115" s="58">
        <v>2</v>
      </c>
      <c r="CZ115" s="58" t="s">
        <v>62</v>
      </c>
      <c r="DA115" s="58" t="s">
        <v>63</v>
      </c>
      <c r="DB115" s="58" t="s">
        <v>64</v>
      </c>
      <c r="DC115" s="58" t="s">
        <v>65</v>
      </c>
      <c r="DD115" s="58" t="s">
        <v>43</v>
      </c>
      <c r="DE115" s="58" t="s">
        <v>66</v>
      </c>
      <c r="DF115" s="58" t="s">
        <v>40</v>
      </c>
      <c r="DG115" s="58" t="s">
        <v>41</v>
      </c>
      <c r="DH115" s="58" t="s">
        <v>67</v>
      </c>
      <c r="DI115" s="58" t="s">
        <v>40</v>
      </c>
      <c r="DJ115" s="58" t="s">
        <v>41</v>
      </c>
      <c r="DK115" s="58" t="s">
        <v>68</v>
      </c>
      <c r="DL115" s="58" t="s">
        <v>69</v>
      </c>
      <c r="DM115" s="58" t="s">
        <v>41</v>
      </c>
      <c r="DN115" s="58" t="s">
        <v>70</v>
      </c>
      <c r="DO115" s="58" t="s">
        <v>71</v>
      </c>
      <c r="DP115" s="58" t="s">
        <v>72</v>
      </c>
      <c r="DQ115" s="58">
        <v>0</v>
      </c>
      <c r="DR115" s="58">
        <v>0</v>
      </c>
      <c r="DS115" s="58">
        <v>0</v>
      </c>
      <c r="DT115" s="58">
        <v>0</v>
      </c>
      <c r="DU115" s="58">
        <v>0</v>
      </c>
      <c r="DV115" s="58">
        <v>0</v>
      </c>
      <c r="DW115" s="58" t="s">
        <v>70</v>
      </c>
      <c r="DX115" s="58" t="s">
        <v>71</v>
      </c>
      <c r="DY115" s="58" t="s">
        <v>72</v>
      </c>
      <c r="DZ115" s="58">
        <v>0</v>
      </c>
      <c r="EA115" s="58">
        <v>0</v>
      </c>
      <c r="EB115" s="58">
        <v>0</v>
      </c>
      <c r="EC115" s="58">
        <v>0</v>
      </c>
      <c r="ED115" s="58">
        <v>0</v>
      </c>
      <c r="EE115" s="58">
        <v>0</v>
      </c>
      <c r="EF115" s="58">
        <v>0</v>
      </c>
      <c r="EG115" s="58">
        <v>0</v>
      </c>
      <c r="EH115" s="58">
        <v>0</v>
      </c>
    </row>
    <row r="116" spans="79:138" ht="12.75">
      <c r="CA116" s="9">
        <v>3</v>
      </c>
      <c r="CB116" s="58" t="e">
        <f t="shared" si="5"/>
        <v>#REF!</v>
      </c>
      <c r="CC116" s="58" t="e">
        <f t="shared" si="5"/>
        <v>#REF!</v>
      </c>
      <c r="CD116" s="58" t="e">
        <f t="shared" si="5"/>
        <v>#REF!</v>
      </c>
      <c r="CE116" s="58" t="e">
        <f t="shared" si="6"/>
        <v>#REF!</v>
      </c>
      <c r="CF116" s="58" t="e">
        <f t="shared" si="6"/>
        <v>#REF!</v>
      </c>
      <c r="CG116" s="58" t="e">
        <f t="shared" si="6"/>
        <v>#REF!</v>
      </c>
      <c r="CH116" s="58" t="e">
        <f t="shared" si="7"/>
        <v>#REF!</v>
      </c>
      <c r="CI116" s="58" t="e">
        <f t="shared" si="7"/>
        <v>#REF!</v>
      </c>
      <c r="CJ116" s="58" t="e">
        <f t="shared" si="7"/>
        <v>#REF!</v>
      </c>
      <c r="CL116" s="58"/>
      <c r="CM116" s="58">
        <v>3</v>
      </c>
      <c r="CN116" s="58" t="s">
        <v>73</v>
      </c>
      <c r="CO116" s="58" t="s">
        <v>74</v>
      </c>
      <c r="CP116" s="58">
        <v>3</v>
      </c>
      <c r="CQ116" s="58" t="s">
        <v>75</v>
      </c>
      <c r="CR116" s="58" t="s">
        <v>74</v>
      </c>
      <c r="CS116" s="58">
        <v>3</v>
      </c>
      <c r="CT116" s="58" t="s">
        <v>76</v>
      </c>
      <c r="CU116" s="58" t="s">
        <v>77</v>
      </c>
      <c r="CV116" s="58">
        <v>3</v>
      </c>
      <c r="CW116" s="58" t="s">
        <v>78</v>
      </c>
      <c r="CX116" s="58" t="s">
        <v>48</v>
      </c>
      <c r="CY116" s="58">
        <v>3</v>
      </c>
      <c r="CZ116" s="58" t="s">
        <v>79</v>
      </c>
      <c r="DA116" s="58" t="s">
        <v>41</v>
      </c>
      <c r="DB116" s="58" t="s">
        <v>80</v>
      </c>
      <c r="DC116" s="58" t="s">
        <v>81</v>
      </c>
      <c r="DD116" s="58" t="s">
        <v>43</v>
      </c>
      <c r="DE116" s="58" t="s">
        <v>82</v>
      </c>
      <c r="DF116" s="58" t="s">
        <v>83</v>
      </c>
      <c r="DG116" s="58" t="s">
        <v>48</v>
      </c>
      <c r="DH116" s="58" t="s">
        <v>84</v>
      </c>
      <c r="DI116" s="58" t="s">
        <v>85</v>
      </c>
      <c r="DJ116" s="58" t="s">
        <v>77</v>
      </c>
      <c r="DK116" s="58" t="s">
        <v>86</v>
      </c>
      <c r="DL116" s="58" t="s">
        <v>87</v>
      </c>
      <c r="DM116" s="58" t="s">
        <v>88</v>
      </c>
      <c r="DN116" s="58" t="s">
        <v>89</v>
      </c>
      <c r="DO116" s="58" t="s">
        <v>71</v>
      </c>
      <c r="DP116" s="58" t="s">
        <v>72</v>
      </c>
      <c r="DQ116" s="58">
        <v>0</v>
      </c>
      <c r="DR116" s="58">
        <v>0</v>
      </c>
      <c r="DS116" s="58">
        <v>0</v>
      </c>
      <c r="DT116" s="58">
        <v>0</v>
      </c>
      <c r="DU116" s="58">
        <v>0</v>
      </c>
      <c r="DV116" s="58">
        <v>0</v>
      </c>
      <c r="DW116" s="58" t="s">
        <v>89</v>
      </c>
      <c r="DX116" s="58" t="s">
        <v>71</v>
      </c>
      <c r="DY116" s="58" t="s">
        <v>72</v>
      </c>
      <c r="DZ116" s="58">
        <v>0</v>
      </c>
      <c r="EA116" s="58">
        <v>0</v>
      </c>
      <c r="EB116" s="58">
        <v>0</v>
      </c>
      <c r="EC116" s="58">
        <v>0</v>
      </c>
      <c r="ED116" s="58">
        <v>0</v>
      </c>
      <c r="EE116" s="58">
        <v>0</v>
      </c>
      <c r="EF116" s="58">
        <v>0</v>
      </c>
      <c r="EG116" s="58">
        <v>0</v>
      </c>
      <c r="EH116" s="58">
        <v>0</v>
      </c>
    </row>
    <row r="117" spans="79:138" ht="12.75">
      <c r="CA117" s="9">
        <v>4</v>
      </c>
      <c r="CB117" s="58" t="e">
        <f t="shared" si="5"/>
        <v>#REF!</v>
      </c>
      <c r="CC117" s="58" t="e">
        <f t="shared" si="5"/>
        <v>#REF!</v>
      </c>
      <c r="CD117" s="58" t="e">
        <f t="shared" si="5"/>
        <v>#REF!</v>
      </c>
      <c r="CE117" s="58" t="e">
        <f t="shared" si="6"/>
        <v>#REF!</v>
      </c>
      <c r="CF117" s="58" t="e">
        <f t="shared" si="6"/>
        <v>#REF!</v>
      </c>
      <c r="CG117" s="58" t="e">
        <f t="shared" si="6"/>
        <v>#REF!</v>
      </c>
      <c r="CH117" s="58" t="e">
        <f t="shared" si="7"/>
        <v>#REF!</v>
      </c>
      <c r="CI117" s="58" t="e">
        <f t="shared" si="7"/>
        <v>#REF!</v>
      </c>
      <c r="CJ117" s="58" t="e">
        <f t="shared" si="7"/>
        <v>#REF!</v>
      </c>
      <c r="CL117" s="58"/>
      <c r="CM117" s="58">
        <v>4</v>
      </c>
      <c r="CN117" s="58" t="s">
        <v>90</v>
      </c>
      <c r="CO117" s="58" t="s">
        <v>91</v>
      </c>
      <c r="CP117" s="58">
        <v>4</v>
      </c>
      <c r="CQ117" s="58" t="s">
        <v>92</v>
      </c>
      <c r="CR117" s="58" t="s">
        <v>63</v>
      </c>
      <c r="CS117" s="58">
        <v>4</v>
      </c>
      <c r="CT117" s="58" t="s">
        <v>93</v>
      </c>
      <c r="CU117" s="58" t="s">
        <v>46</v>
      </c>
      <c r="CV117" s="58">
        <v>4</v>
      </c>
      <c r="CW117" s="58" t="s">
        <v>94</v>
      </c>
      <c r="CX117" s="58" t="s">
        <v>95</v>
      </c>
      <c r="CY117" s="58">
        <v>4</v>
      </c>
      <c r="CZ117" s="58" t="s">
        <v>96</v>
      </c>
      <c r="DA117" s="58" t="s">
        <v>72</v>
      </c>
      <c r="DB117" s="58" t="s">
        <v>97</v>
      </c>
      <c r="DC117" s="58" t="s">
        <v>98</v>
      </c>
      <c r="DD117" s="58" t="s">
        <v>88</v>
      </c>
      <c r="DE117" s="58" t="s">
        <v>99</v>
      </c>
      <c r="DF117" s="58" t="s">
        <v>100</v>
      </c>
      <c r="DG117" s="58" t="s">
        <v>101</v>
      </c>
      <c r="DH117" s="58" t="s">
        <v>102</v>
      </c>
      <c r="DI117" s="58" t="s">
        <v>75</v>
      </c>
      <c r="DJ117" s="58" t="s">
        <v>74</v>
      </c>
      <c r="DK117" s="58" t="s">
        <v>103</v>
      </c>
      <c r="DL117" s="58" t="s">
        <v>62</v>
      </c>
      <c r="DM117" s="58" t="s">
        <v>63</v>
      </c>
      <c r="DN117" s="58" t="s">
        <v>104</v>
      </c>
      <c r="DO117" s="58" t="s">
        <v>105</v>
      </c>
      <c r="DP117" s="58" t="s">
        <v>74</v>
      </c>
      <c r="DQ117" s="58">
        <v>0</v>
      </c>
      <c r="DR117" s="58">
        <v>0</v>
      </c>
      <c r="DS117" s="58">
        <v>0</v>
      </c>
      <c r="DT117" s="58">
        <v>0</v>
      </c>
      <c r="DU117" s="58">
        <v>0</v>
      </c>
      <c r="DV117" s="58">
        <v>0</v>
      </c>
      <c r="DW117" s="58" t="s">
        <v>104</v>
      </c>
      <c r="DX117" s="58" t="s">
        <v>105</v>
      </c>
      <c r="DY117" s="58" t="s">
        <v>74</v>
      </c>
      <c r="DZ117" s="58">
        <v>0</v>
      </c>
      <c r="EA117" s="58">
        <v>0</v>
      </c>
      <c r="EB117" s="58">
        <v>0</v>
      </c>
      <c r="EC117" s="58">
        <v>0</v>
      </c>
      <c r="ED117" s="58">
        <v>0</v>
      </c>
      <c r="EE117" s="58">
        <v>0</v>
      </c>
      <c r="EF117" s="58">
        <v>0</v>
      </c>
      <c r="EG117" s="58">
        <v>0</v>
      </c>
      <c r="EH117" s="58">
        <v>0</v>
      </c>
    </row>
    <row r="118" spans="79:138" ht="12.75">
      <c r="CA118" s="9">
        <v>5</v>
      </c>
      <c r="CB118" s="58" t="e">
        <f t="shared" si="5"/>
        <v>#REF!</v>
      </c>
      <c r="CC118" s="58" t="e">
        <f t="shared" si="5"/>
        <v>#REF!</v>
      </c>
      <c r="CD118" s="58" t="e">
        <f t="shared" si="5"/>
        <v>#REF!</v>
      </c>
      <c r="CE118" s="58" t="e">
        <f t="shared" si="6"/>
        <v>#REF!</v>
      </c>
      <c r="CF118" s="58" t="e">
        <f t="shared" si="6"/>
        <v>#REF!</v>
      </c>
      <c r="CG118" s="58" t="e">
        <f t="shared" si="6"/>
        <v>#REF!</v>
      </c>
      <c r="CH118" s="58" t="e">
        <f t="shared" si="7"/>
        <v>#REF!</v>
      </c>
      <c r="CI118" s="58" t="e">
        <f t="shared" si="7"/>
        <v>#REF!</v>
      </c>
      <c r="CJ118" s="58" t="e">
        <f t="shared" si="7"/>
        <v>#REF!</v>
      </c>
      <c r="CL118" s="58"/>
      <c r="CM118" s="58">
        <v>0</v>
      </c>
      <c r="CN118" s="58" t="s">
        <v>106</v>
      </c>
      <c r="CO118" s="58" t="s">
        <v>101</v>
      </c>
      <c r="CP118" s="58">
        <v>0</v>
      </c>
      <c r="CQ118" s="58">
        <v>0</v>
      </c>
      <c r="CR118" s="58">
        <v>0</v>
      </c>
      <c r="CS118" s="58">
        <v>0</v>
      </c>
      <c r="CT118" s="58">
        <v>0</v>
      </c>
      <c r="CU118" s="58">
        <v>0</v>
      </c>
      <c r="CV118" s="58">
        <v>5</v>
      </c>
      <c r="CW118" s="58" t="s">
        <v>69</v>
      </c>
      <c r="CX118" s="58" t="s">
        <v>41</v>
      </c>
      <c r="CY118" s="58">
        <v>5</v>
      </c>
      <c r="CZ118" s="58" t="s">
        <v>107</v>
      </c>
      <c r="DA118" s="58" t="s">
        <v>108</v>
      </c>
      <c r="DB118" s="58" t="s">
        <v>109</v>
      </c>
      <c r="DC118" s="58" t="s">
        <v>110</v>
      </c>
      <c r="DD118" s="58" t="s">
        <v>51</v>
      </c>
      <c r="DE118" s="58">
        <v>0</v>
      </c>
      <c r="DF118" s="58">
        <v>0</v>
      </c>
      <c r="DG118" s="58">
        <v>0</v>
      </c>
      <c r="DH118" s="58">
        <v>0</v>
      </c>
      <c r="DI118" s="58">
        <v>0</v>
      </c>
      <c r="DJ118" s="58">
        <v>0</v>
      </c>
      <c r="DK118" s="58" t="s">
        <v>111</v>
      </c>
      <c r="DL118" s="58" t="s">
        <v>83</v>
      </c>
      <c r="DM118" s="58" t="s">
        <v>48</v>
      </c>
      <c r="DN118" s="58" t="s">
        <v>112</v>
      </c>
      <c r="DO118" s="58" t="s">
        <v>93</v>
      </c>
      <c r="DP118" s="58" t="s">
        <v>46</v>
      </c>
      <c r="DQ118" s="58">
        <v>0</v>
      </c>
      <c r="DR118" s="58">
        <v>0</v>
      </c>
      <c r="DS118" s="58">
        <v>0</v>
      </c>
      <c r="DT118" s="58">
        <v>0</v>
      </c>
      <c r="DU118" s="58">
        <v>0</v>
      </c>
      <c r="DV118" s="58">
        <v>0</v>
      </c>
      <c r="DW118" s="58" t="s">
        <v>112</v>
      </c>
      <c r="DX118" s="58" t="s">
        <v>93</v>
      </c>
      <c r="DY118" s="58" t="s">
        <v>46</v>
      </c>
      <c r="DZ118" s="58">
        <v>0</v>
      </c>
      <c r="EA118" s="58">
        <v>0</v>
      </c>
      <c r="EB118" s="58">
        <v>0</v>
      </c>
      <c r="EC118" s="58">
        <v>0</v>
      </c>
      <c r="ED118" s="58">
        <v>0</v>
      </c>
      <c r="EE118" s="58">
        <v>0</v>
      </c>
      <c r="EF118" s="58">
        <v>0</v>
      </c>
      <c r="EG118" s="58">
        <v>0</v>
      </c>
      <c r="EH118" s="58">
        <v>0</v>
      </c>
    </row>
    <row r="119" spans="79:138" ht="12.75">
      <c r="CA119" s="9">
        <v>6</v>
      </c>
      <c r="CB119" s="58" t="e">
        <f t="shared" si="5"/>
        <v>#REF!</v>
      </c>
      <c r="CC119" s="58" t="e">
        <f t="shared" si="5"/>
        <v>#REF!</v>
      </c>
      <c r="CD119" s="58" t="e">
        <f t="shared" si="5"/>
        <v>#REF!</v>
      </c>
      <c r="CE119" s="58" t="e">
        <f t="shared" si="6"/>
        <v>#REF!</v>
      </c>
      <c r="CF119" s="58" t="e">
        <f t="shared" si="6"/>
        <v>#REF!</v>
      </c>
      <c r="CG119" s="58" t="e">
        <f t="shared" si="6"/>
        <v>#REF!</v>
      </c>
      <c r="CH119" s="58" t="e">
        <f t="shared" si="7"/>
        <v>#REF!</v>
      </c>
      <c r="CI119" s="58" t="e">
        <f t="shared" si="7"/>
        <v>#REF!</v>
      </c>
      <c r="CJ119" s="58" t="e">
        <f t="shared" si="7"/>
        <v>#REF!</v>
      </c>
      <c r="CL119" s="58"/>
      <c r="CM119" s="58">
        <v>0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0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6</v>
      </c>
      <c r="CZ119" s="58">
        <v>0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8">
        <v>0</v>
      </c>
      <c r="DG119" s="58">
        <v>0</v>
      </c>
      <c r="DH119" s="58">
        <v>0</v>
      </c>
      <c r="DI119" s="58">
        <v>0</v>
      </c>
      <c r="DJ119" s="58">
        <v>0</v>
      </c>
      <c r="DK119" s="58">
        <v>0</v>
      </c>
      <c r="DL119" s="58">
        <v>0</v>
      </c>
      <c r="DM119" s="58">
        <v>0</v>
      </c>
      <c r="DN119" s="58">
        <v>0</v>
      </c>
      <c r="DO119" s="58">
        <v>0</v>
      </c>
      <c r="DP119" s="58">
        <v>0</v>
      </c>
      <c r="DQ119" s="58">
        <v>0</v>
      </c>
      <c r="DR119" s="58">
        <v>0</v>
      </c>
      <c r="DS119" s="58">
        <v>0</v>
      </c>
      <c r="DT119" s="58">
        <v>0</v>
      </c>
      <c r="DU119" s="58">
        <v>0</v>
      </c>
      <c r="DV119" s="58">
        <v>0</v>
      </c>
      <c r="DW119" s="58">
        <v>0</v>
      </c>
      <c r="DX119" s="58">
        <v>0</v>
      </c>
      <c r="DY119" s="58">
        <v>0</v>
      </c>
      <c r="DZ119" s="58">
        <v>0</v>
      </c>
      <c r="EA119" s="58">
        <v>0</v>
      </c>
      <c r="EB119" s="58">
        <v>0</v>
      </c>
      <c r="EC119" s="58">
        <v>0</v>
      </c>
      <c r="ED119" s="58">
        <v>0</v>
      </c>
      <c r="EE119" s="58">
        <v>0</v>
      </c>
      <c r="EF119" s="58">
        <v>0</v>
      </c>
      <c r="EG119" s="58">
        <v>0</v>
      </c>
      <c r="EH119" s="58">
        <v>0</v>
      </c>
    </row>
    <row r="120" spans="79:138" ht="12.75">
      <c r="CA120" s="9">
        <v>7</v>
      </c>
      <c r="CB120" s="58" t="e">
        <f>IF($CB$113=1,$CM120,IF($CB$113=2,$CP120,IF($CB$113=3,$CS120,IF($CB$113=4,$CV120,IF($CB$113=5,$CY120,IF($CB$113=6,$DB120,""))))))</f>
        <v>#REF!</v>
      </c>
      <c r="CC120" s="58" t="e">
        <f>IF($CB$113=1,$CM120,IF($CB$113=2,$CP120,IF($CB$113=3,$CS120,IF($CB$113=4,$CV120,IF($CB$113=5,$CY120,IF($CB$113=6,$DB120,""))))))</f>
        <v>#REF!</v>
      </c>
      <c r="CD120" s="58" t="e">
        <f>IF($CB$113=1,$CM120,IF($CB$113=2,$CP120,IF($CB$113=3,$CS120,IF($CB$113=4,$CV120,IF($CB$113=5,$CY120,IF($CB$113=6,$DB120,""))))))</f>
        <v>#REF!</v>
      </c>
      <c r="CE120" s="58" t="e">
        <f t="shared" si="6"/>
        <v>#REF!</v>
      </c>
      <c r="CF120" s="58" t="e">
        <f t="shared" si="6"/>
        <v>#REF!</v>
      </c>
      <c r="CG120" s="58" t="e">
        <f t="shared" si="6"/>
        <v>#REF!</v>
      </c>
      <c r="CH120" s="58" t="e">
        <f t="shared" si="7"/>
        <v>#REF!</v>
      </c>
      <c r="CI120" s="58" t="e">
        <f t="shared" si="7"/>
        <v>#REF!</v>
      </c>
      <c r="CJ120" s="58" t="e">
        <f t="shared" si="7"/>
        <v>#REF!</v>
      </c>
      <c r="CL120" s="58"/>
      <c r="CM120" s="58">
        <v>0</v>
      </c>
      <c r="CN120" s="58">
        <v>0</v>
      </c>
      <c r="CO120" s="58">
        <v>0</v>
      </c>
      <c r="CP120" s="58">
        <v>0</v>
      </c>
      <c r="CQ120" s="58">
        <v>0</v>
      </c>
      <c r="CR120" s="58">
        <v>0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0</v>
      </c>
      <c r="CY120" s="58">
        <v>0</v>
      </c>
      <c r="CZ120" s="58">
        <v>0</v>
      </c>
      <c r="DA120" s="58">
        <v>0</v>
      </c>
      <c r="DB120" s="58">
        <v>0</v>
      </c>
      <c r="DC120" s="58">
        <v>0</v>
      </c>
      <c r="DD120" s="58">
        <v>0</v>
      </c>
      <c r="DE120" s="58">
        <v>0</v>
      </c>
      <c r="DF120" s="58">
        <v>0</v>
      </c>
      <c r="DG120" s="58">
        <v>0</v>
      </c>
      <c r="DH120" s="58">
        <v>0</v>
      </c>
      <c r="DI120" s="58">
        <v>0</v>
      </c>
      <c r="DJ120" s="58">
        <v>0</v>
      </c>
      <c r="DK120" s="58">
        <v>0</v>
      </c>
      <c r="DL120" s="58">
        <v>0</v>
      </c>
      <c r="DM120" s="58">
        <v>0</v>
      </c>
      <c r="DN120" s="58">
        <v>0</v>
      </c>
      <c r="DO120" s="58">
        <v>0</v>
      </c>
      <c r="DP120" s="58">
        <v>0</v>
      </c>
      <c r="DQ120" s="58">
        <v>0</v>
      </c>
      <c r="DR120" s="58">
        <v>0</v>
      </c>
      <c r="DS120" s="58">
        <v>0</v>
      </c>
      <c r="DT120" s="58">
        <v>0</v>
      </c>
      <c r="DU120" s="58">
        <v>0</v>
      </c>
      <c r="DV120" s="58">
        <v>0</v>
      </c>
      <c r="DW120" s="58">
        <v>0</v>
      </c>
      <c r="DX120" s="58">
        <v>0</v>
      </c>
      <c r="DY120" s="58">
        <v>0</v>
      </c>
      <c r="DZ120" s="58">
        <v>0</v>
      </c>
      <c r="EA120" s="58">
        <v>0</v>
      </c>
      <c r="EB120" s="58">
        <v>0</v>
      </c>
      <c r="EC120" s="58">
        <v>0</v>
      </c>
      <c r="ED120" s="58">
        <v>0</v>
      </c>
      <c r="EE120" s="58">
        <v>0</v>
      </c>
      <c r="EF120" s="58">
        <v>0</v>
      </c>
      <c r="EG120" s="58">
        <v>0</v>
      </c>
      <c r="EH120" s="58">
        <v>0</v>
      </c>
    </row>
    <row r="121" spans="79:138" ht="12.75">
      <c r="CA121" s="9">
        <v>8</v>
      </c>
      <c r="CB121" s="58" t="e">
        <f aca="true" t="shared" si="8" ref="CB121:CD125">IF($CB$113=1,CM121,IF($CB$113=2,CP121,IF($CB$113=3,CS121,IF($CB$113=4,CV121,IF($CB$113=5,CY121,IF($CB$113=6,DB121,""))))))</f>
        <v>#REF!</v>
      </c>
      <c r="CC121" s="58" t="e">
        <f t="shared" si="8"/>
        <v>#REF!</v>
      </c>
      <c r="CD121" s="58" t="e">
        <f t="shared" si="8"/>
        <v>#REF!</v>
      </c>
      <c r="CE121" s="58" t="e">
        <f t="shared" si="6"/>
        <v>#REF!</v>
      </c>
      <c r="CF121" s="58" t="e">
        <f t="shared" si="6"/>
        <v>#REF!</v>
      </c>
      <c r="CG121" s="58" t="e">
        <f t="shared" si="6"/>
        <v>#REF!</v>
      </c>
      <c r="CH121" s="58" t="e">
        <f t="shared" si="7"/>
        <v>#REF!</v>
      </c>
      <c r="CI121" s="58" t="e">
        <f t="shared" si="7"/>
        <v>#REF!</v>
      </c>
      <c r="CJ121" s="58" t="e">
        <f t="shared" si="7"/>
        <v>#REF!</v>
      </c>
      <c r="CL121" s="58"/>
      <c r="CM121" s="58">
        <v>0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0</v>
      </c>
      <c r="CZ121" s="58">
        <v>0</v>
      </c>
      <c r="DA121" s="58">
        <v>0</v>
      </c>
      <c r="DB121" s="58">
        <v>0</v>
      </c>
      <c r="DC121" s="58">
        <v>0</v>
      </c>
      <c r="DD121" s="58">
        <v>0</v>
      </c>
      <c r="DE121" s="58">
        <v>0</v>
      </c>
      <c r="DF121" s="58">
        <v>0</v>
      </c>
      <c r="DG121" s="58">
        <v>0</v>
      </c>
      <c r="DH121" s="58">
        <v>0</v>
      </c>
      <c r="DI121" s="58">
        <v>0</v>
      </c>
      <c r="DJ121" s="58">
        <v>0</v>
      </c>
      <c r="DK121" s="58">
        <v>0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0</v>
      </c>
      <c r="DT121" s="58">
        <v>0</v>
      </c>
      <c r="DU121" s="58">
        <v>0</v>
      </c>
      <c r="DV121" s="58">
        <v>0</v>
      </c>
      <c r="DW121" s="58">
        <v>0</v>
      </c>
      <c r="DX121" s="58">
        <v>0</v>
      </c>
      <c r="DY121" s="58">
        <v>0</v>
      </c>
      <c r="DZ121" s="58">
        <v>0</v>
      </c>
      <c r="EA121" s="58">
        <v>0</v>
      </c>
      <c r="EB121" s="58">
        <v>0</v>
      </c>
      <c r="EC121" s="58">
        <v>0</v>
      </c>
      <c r="ED121" s="58">
        <v>0</v>
      </c>
      <c r="EE121" s="58">
        <v>0</v>
      </c>
      <c r="EF121" s="58">
        <v>0</v>
      </c>
      <c r="EG121" s="58">
        <v>0</v>
      </c>
      <c r="EH121" s="58">
        <v>0</v>
      </c>
    </row>
    <row r="122" spans="79:138" ht="12.75">
      <c r="CA122" s="9">
        <v>9</v>
      </c>
      <c r="CB122" s="58" t="e">
        <f t="shared" si="8"/>
        <v>#REF!</v>
      </c>
      <c r="CC122" s="58" t="e">
        <f t="shared" si="8"/>
        <v>#REF!</v>
      </c>
      <c r="CD122" s="58" t="e">
        <f t="shared" si="8"/>
        <v>#REF!</v>
      </c>
      <c r="CE122" s="58" t="e">
        <f t="shared" si="6"/>
        <v>#REF!</v>
      </c>
      <c r="CF122" s="58" t="e">
        <f t="shared" si="6"/>
        <v>#REF!</v>
      </c>
      <c r="CG122" s="58" t="e">
        <f t="shared" si="6"/>
        <v>#REF!</v>
      </c>
      <c r="CH122" s="58" t="e">
        <f t="shared" si="7"/>
        <v>#REF!</v>
      </c>
      <c r="CI122" s="58" t="e">
        <f t="shared" si="7"/>
        <v>#REF!</v>
      </c>
      <c r="CJ122" s="58" t="e">
        <f t="shared" si="7"/>
        <v>#REF!</v>
      </c>
      <c r="CL122" s="58"/>
      <c r="CM122" s="58">
        <v>0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0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0</v>
      </c>
      <c r="DV122" s="58">
        <v>0</v>
      </c>
      <c r="DW122" s="58">
        <v>0</v>
      </c>
      <c r="DX122" s="58">
        <v>0</v>
      </c>
      <c r="DY122" s="58">
        <v>0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0</v>
      </c>
      <c r="EF122" s="58">
        <v>0</v>
      </c>
      <c r="EG122" s="58">
        <v>0</v>
      </c>
      <c r="EH122" s="58">
        <v>0</v>
      </c>
    </row>
    <row r="123" spans="79:138" ht="12.75">
      <c r="CA123" s="9">
        <v>10</v>
      </c>
      <c r="CB123" s="58" t="e">
        <f t="shared" si="8"/>
        <v>#REF!</v>
      </c>
      <c r="CC123" s="58" t="e">
        <f t="shared" si="8"/>
        <v>#REF!</v>
      </c>
      <c r="CD123" s="58" t="e">
        <f t="shared" si="8"/>
        <v>#REF!</v>
      </c>
      <c r="CE123" s="58" t="e">
        <f t="shared" si="6"/>
        <v>#REF!</v>
      </c>
      <c r="CF123" s="58" t="e">
        <f t="shared" si="6"/>
        <v>#REF!</v>
      </c>
      <c r="CG123" s="58" t="e">
        <f t="shared" si="6"/>
        <v>#REF!</v>
      </c>
      <c r="CH123" s="58" t="e">
        <f t="shared" si="7"/>
        <v>#REF!</v>
      </c>
      <c r="CI123" s="58" t="e">
        <f t="shared" si="7"/>
        <v>#REF!</v>
      </c>
      <c r="CJ123" s="58" t="e">
        <f t="shared" si="7"/>
        <v>#REF!</v>
      </c>
      <c r="CL123" s="58"/>
      <c r="CM123" s="58">
        <v>0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0</v>
      </c>
      <c r="CT123" s="58">
        <v>0</v>
      </c>
      <c r="CU123" s="58">
        <v>0</v>
      </c>
      <c r="CV123" s="58">
        <v>0</v>
      </c>
      <c r="CW123" s="58">
        <v>0</v>
      </c>
      <c r="CX123" s="58">
        <v>0</v>
      </c>
      <c r="CY123" s="58">
        <v>0</v>
      </c>
      <c r="CZ123" s="58">
        <v>0</v>
      </c>
      <c r="DA123" s="58">
        <v>0</v>
      </c>
      <c r="DB123" s="58">
        <v>0</v>
      </c>
      <c r="DC123" s="58">
        <v>0</v>
      </c>
      <c r="DD123" s="58">
        <v>0</v>
      </c>
      <c r="DE123" s="58">
        <v>0</v>
      </c>
      <c r="DF123" s="58">
        <v>0</v>
      </c>
      <c r="DG123" s="58">
        <v>0</v>
      </c>
      <c r="DH123" s="58">
        <v>0</v>
      </c>
      <c r="DI123" s="58">
        <v>0</v>
      </c>
      <c r="DJ123" s="58">
        <v>0</v>
      </c>
      <c r="DK123" s="58">
        <v>0</v>
      </c>
      <c r="DL123" s="58">
        <v>0</v>
      </c>
      <c r="DM123" s="58">
        <v>0</v>
      </c>
      <c r="DN123" s="58">
        <v>0</v>
      </c>
      <c r="DO123" s="58">
        <v>0</v>
      </c>
      <c r="DP123" s="58">
        <v>0</v>
      </c>
      <c r="DQ123" s="58">
        <v>0</v>
      </c>
      <c r="DR123" s="58">
        <v>0</v>
      </c>
      <c r="DS123" s="58">
        <v>0</v>
      </c>
      <c r="DT123" s="58">
        <v>0</v>
      </c>
      <c r="DU123" s="58">
        <v>0</v>
      </c>
      <c r="DV123" s="58">
        <v>0</v>
      </c>
      <c r="DW123" s="58">
        <v>0</v>
      </c>
      <c r="DX123" s="58">
        <v>0</v>
      </c>
      <c r="DY123" s="58">
        <v>0</v>
      </c>
      <c r="DZ123" s="58">
        <v>0</v>
      </c>
      <c r="EA123" s="58">
        <v>0</v>
      </c>
      <c r="EB123" s="58">
        <v>0</v>
      </c>
      <c r="EC123" s="58">
        <v>0</v>
      </c>
      <c r="ED123" s="58">
        <v>0</v>
      </c>
      <c r="EE123" s="58">
        <v>0</v>
      </c>
      <c r="EF123" s="58">
        <v>0</v>
      </c>
      <c r="EG123" s="58">
        <v>0</v>
      </c>
      <c r="EH123" s="58">
        <v>0</v>
      </c>
    </row>
    <row r="124" spans="79:138" ht="12.75">
      <c r="CA124" s="9">
        <v>11</v>
      </c>
      <c r="CB124" s="58" t="e">
        <f t="shared" si="8"/>
        <v>#REF!</v>
      </c>
      <c r="CC124" s="58" t="e">
        <f t="shared" si="8"/>
        <v>#REF!</v>
      </c>
      <c r="CD124" s="58" t="e">
        <f t="shared" si="8"/>
        <v>#REF!</v>
      </c>
      <c r="CE124" s="58" t="e">
        <f t="shared" si="6"/>
        <v>#REF!</v>
      </c>
      <c r="CF124" s="58" t="e">
        <f t="shared" si="6"/>
        <v>#REF!</v>
      </c>
      <c r="CG124" s="58" t="e">
        <f t="shared" si="6"/>
        <v>#REF!</v>
      </c>
      <c r="CH124" s="58" t="e">
        <f t="shared" si="7"/>
        <v>#REF!</v>
      </c>
      <c r="CI124" s="58" t="e">
        <f t="shared" si="7"/>
        <v>#REF!</v>
      </c>
      <c r="CJ124" s="58" t="e">
        <f t="shared" si="7"/>
        <v>#REF!</v>
      </c>
      <c r="CL124" s="58"/>
      <c r="CM124" s="58">
        <v>0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0</v>
      </c>
      <c r="CY124" s="58">
        <v>0</v>
      </c>
      <c r="CZ124" s="58">
        <v>0</v>
      </c>
      <c r="DA124" s="58">
        <v>0</v>
      </c>
      <c r="DB124" s="58">
        <v>0</v>
      </c>
      <c r="DC124" s="58">
        <v>0</v>
      </c>
      <c r="DD124" s="58">
        <v>0</v>
      </c>
      <c r="DE124" s="58">
        <v>0</v>
      </c>
      <c r="DF124" s="58">
        <v>0</v>
      </c>
      <c r="DG124" s="58">
        <v>0</v>
      </c>
      <c r="DH124" s="58">
        <v>0</v>
      </c>
      <c r="DI124" s="58">
        <v>0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0</v>
      </c>
      <c r="DT124" s="58">
        <v>0</v>
      </c>
      <c r="DU124" s="58">
        <v>0</v>
      </c>
      <c r="DV124" s="58">
        <v>0</v>
      </c>
      <c r="DW124" s="58">
        <v>0</v>
      </c>
      <c r="DX124" s="58">
        <v>0</v>
      </c>
      <c r="DY124" s="58">
        <v>0</v>
      </c>
      <c r="DZ124" s="58">
        <v>0</v>
      </c>
      <c r="EA124" s="58">
        <v>0</v>
      </c>
      <c r="EB124" s="58">
        <v>0</v>
      </c>
      <c r="EC124" s="58">
        <v>0</v>
      </c>
      <c r="ED124" s="58">
        <v>0</v>
      </c>
      <c r="EE124" s="58">
        <v>0</v>
      </c>
      <c r="EF124" s="58">
        <v>0</v>
      </c>
      <c r="EG124" s="58">
        <v>0</v>
      </c>
      <c r="EH124" s="58">
        <v>0</v>
      </c>
    </row>
    <row r="125" spans="79:138" ht="12.75">
      <c r="CA125" s="9">
        <v>12</v>
      </c>
      <c r="CB125" s="58" t="e">
        <f t="shared" si="8"/>
        <v>#REF!</v>
      </c>
      <c r="CC125" s="58" t="e">
        <f t="shared" si="8"/>
        <v>#REF!</v>
      </c>
      <c r="CD125" s="58" t="e">
        <f t="shared" si="8"/>
        <v>#REF!</v>
      </c>
      <c r="CE125" s="58" t="e">
        <f t="shared" si="6"/>
        <v>#REF!</v>
      </c>
      <c r="CF125" s="58" t="e">
        <f t="shared" si="6"/>
        <v>#REF!</v>
      </c>
      <c r="CG125" s="58" t="e">
        <f t="shared" si="6"/>
        <v>#REF!</v>
      </c>
      <c r="CL125" s="58"/>
      <c r="CM125" s="58">
        <v>0</v>
      </c>
      <c r="CN125" s="58">
        <v>0</v>
      </c>
      <c r="CO125" s="58">
        <v>0</v>
      </c>
      <c r="CP125" s="58">
        <v>0</v>
      </c>
      <c r="CQ125" s="58">
        <v>0</v>
      </c>
      <c r="CR125" s="58">
        <v>0</v>
      </c>
      <c r="CS125" s="58">
        <v>0</v>
      </c>
      <c r="CT125" s="58">
        <v>0</v>
      </c>
      <c r="CU125" s="58">
        <v>0</v>
      </c>
      <c r="CV125" s="58">
        <v>0</v>
      </c>
      <c r="CW125" s="58">
        <v>0</v>
      </c>
      <c r="CX125" s="58">
        <v>0</v>
      </c>
      <c r="CY125" s="58">
        <v>0</v>
      </c>
      <c r="CZ125" s="58">
        <v>0</v>
      </c>
      <c r="DA125" s="58">
        <v>0</v>
      </c>
      <c r="DB125" s="58">
        <v>0</v>
      </c>
      <c r="DC125" s="58">
        <v>0</v>
      </c>
      <c r="DD125" s="58">
        <v>0</v>
      </c>
      <c r="DE125" s="58">
        <v>0</v>
      </c>
      <c r="DF125" s="58">
        <v>0</v>
      </c>
      <c r="DG125" s="58">
        <v>0</v>
      </c>
      <c r="DH125" s="58">
        <v>0</v>
      </c>
      <c r="DI125" s="58">
        <v>0</v>
      </c>
      <c r="DJ125" s="58">
        <v>0</v>
      </c>
      <c r="DK125" s="58">
        <v>0</v>
      </c>
      <c r="DL125" s="58">
        <v>0</v>
      </c>
      <c r="DM125" s="58">
        <v>0</v>
      </c>
      <c r="DN125" s="58">
        <v>0</v>
      </c>
      <c r="DO125" s="58">
        <v>0</v>
      </c>
      <c r="DP125" s="58">
        <v>0</v>
      </c>
      <c r="DQ125" s="58">
        <v>0</v>
      </c>
      <c r="DR125" s="58">
        <v>0</v>
      </c>
      <c r="DS125" s="58">
        <v>0</v>
      </c>
      <c r="DT125" s="58">
        <v>0</v>
      </c>
      <c r="DU125" s="58">
        <v>0</v>
      </c>
      <c r="DV125" s="58">
        <v>0</v>
      </c>
      <c r="DW125" s="58">
        <v>0</v>
      </c>
      <c r="DX125" s="58">
        <v>0</v>
      </c>
      <c r="DY125" s="58">
        <v>0</v>
      </c>
      <c r="DZ125" s="58">
        <v>0</v>
      </c>
      <c r="EA125" s="58">
        <v>0</v>
      </c>
      <c r="EB125" s="58">
        <v>0</v>
      </c>
      <c r="EC125" s="58">
        <v>0</v>
      </c>
      <c r="ED125" s="58">
        <v>0</v>
      </c>
      <c r="EE125" s="58">
        <v>0</v>
      </c>
      <c r="EF125" s="58">
        <v>0</v>
      </c>
      <c r="EG125" s="58">
        <v>0</v>
      </c>
      <c r="EH125" s="58">
        <v>0</v>
      </c>
    </row>
    <row r="127" spans="79:88" ht="12.75">
      <c r="CA127" s="9" t="s">
        <v>113</v>
      </c>
      <c r="CB127" s="58" t="e">
        <v>#REF!</v>
      </c>
      <c r="CC127" s="58"/>
      <c r="CD127" s="58"/>
      <c r="CE127" s="58" t="e">
        <v>#REF!</v>
      </c>
      <c r="CF127" s="58"/>
      <c r="CG127" s="58"/>
      <c r="CH127" s="58" t="e">
        <v>#REF!</v>
      </c>
      <c r="CI127" s="58"/>
      <c r="CJ127" s="58"/>
    </row>
    <row r="128" spans="79:88" ht="12.75">
      <c r="CA128" s="9" t="s">
        <v>114</v>
      </c>
      <c r="CB128" s="58" t="e">
        <v>#REF!</v>
      </c>
      <c r="CC128" s="58"/>
      <c r="CD128" s="58"/>
      <c r="CE128" s="58" t="e">
        <v>#REF!</v>
      </c>
      <c r="CF128" s="58"/>
      <c r="CG128" s="58"/>
      <c r="CH128" s="58" t="e">
        <v>#REF!</v>
      </c>
      <c r="CI128" s="58"/>
      <c r="CJ128" s="58"/>
    </row>
    <row r="129" spans="79:88" ht="12.75">
      <c r="CA129" s="9" t="s">
        <v>115</v>
      </c>
      <c r="CB129" s="58" t="e">
        <v>#REF!</v>
      </c>
      <c r="CC129" s="58"/>
      <c r="CD129" s="58"/>
      <c r="CE129" s="58" t="e">
        <v>#REF!</v>
      </c>
      <c r="CF129" s="58"/>
      <c r="CG129" s="58"/>
      <c r="CH129" s="58" t="e">
        <v>#REF!</v>
      </c>
      <c r="CI129" s="58"/>
      <c r="CJ129" s="58"/>
    </row>
    <row r="130" spans="79:88" ht="12.75">
      <c r="CA130" s="9" t="s">
        <v>116</v>
      </c>
      <c r="CB130" s="58" t="e">
        <v>#REF!</v>
      </c>
      <c r="CC130" s="58"/>
      <c r="CD130" s="58"/>
      <c r="CE130" s="58" t="e">
        <v>#REF!</v>
      </c>
      <c r="CF130" s="58"/>
      <c r="CG130" s="58"/>
      <c r="CH130" s="58" t="e">
        <v>#REF!</v>
      </c>
      <c r="CI130" s="58"/>
      <c r="CJ130" s="58"/>
    </row>
    <row r="131" spans="79:88" ht="12.75">
      <c r="CA131" s="9" t="s">
        <v>119</v>
      </c>
      <c r="CB131" s="58" t="e">
        <v>#REF!</v>
      </c>
      <c r="CC131" s="58"/>
      <c r="CD131" s="58"/>
      <c r="CE131" s="58" t="e">
        <v>#REF!</v>
      </c>
      <c r="CF131" s="58"/>
      <c r="CG131" s="58"/>
      <c r="CH131" s="58" t="e">
        <v>#REF!</v>
      </c>
      <c r="CI131" s="58"/>
      <c r="CJ131" s="58"/>
    </row>
    <row r="132" spans="79:88" ht="12.75">
      <c r="CA132" s="9" t="s">
        <v>120</v>
      </c>
      <c r="CB132" s="58" t="e">
        <v>#REF!</v>
      </c>
      <c r="CC132" s="58"/>
      <c r="CD132" s="58"/>
      <c r="CE132" s="58" t="e">
        <v>#REF!</v>
      </c>
      <c r="CF132" s="58"/>
      <c r="CG132" s="58"/>
      <c r="CH132" s="58" t="e">
        <v>#REF!</v>
      </c>
      <c r="CI132" s="58"/>
      <c r="CJ132" s="58"/>
    </row>
  </sheetData>
  <sheetProtection/>
  <mergeCells count="277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P7:Y7"/>
    <mergeCell ref="AL8:AM8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E1:AM1"/>
    <mergeCell ref="AE2:AM2"/>
    <mergeCell ref="AE3:AM3"/>
    <mergeCell ref="A4:B4"/>
    <mergeCell ref="C4:L4"/>
    <mergeCell ref="M4:O4"/>
    <mergeCell ref="P4:Y4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20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c6533425</dc:creator>
  <cp:keywords/>
  <dc:description/>
  <cp:lastModifiedBy>照博</cp:lastModifiedBy>
  <cp:lastPrinted>2021-07-31T06:41:44Z</cp:lastPrinted>
  <dcterms:created xsi:type="dcterms:W3CDTF">2004-05-31T04:31:12Z</dcterms:created>
  <dcterms:modified xsi:type="dcterms:W3CDTF">2021-08-02T13:06:48Z</dcterms:modified>
  <cp:category/>
  <cp:version/>
  <cp:contentType/>
  <cp:contentStatus/>
</cp:coreProperties>
</file>